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codeName="ThisWorkbook" defaultThemeVersion="166925"/>
  <mc:AlternateContent xmlns:mc="http://schemas.openxmlformats.org/markup-compatibility/2006">
    <mc:Choice Requires="x15">
      <x15ac:absPath xmlns:x15ac="http://schemas.microsoft.com/office/spreadsheetml/2010/11/ac" url="/Users/annateerlinck/Downloads/"/>
    </mc:Choice>
  </mc:AlternateContent>
  <xr:revisionPtr revIDLastSave="0" documentId="13_ncr:1_{2A0823F1-95C7-2546-9405-D264BBBE017F}" xr6:coauthVersionLast="47" xr6:coauthVersionMax="47" xr10:uidLastSave="{00000000-0000-0000-0000-000000000000}"/>
  <bookViews>
    <workbookView xWindow="0" yWindow="500" windowWidth="28800" windowHeight="15820" tabRatio="867" xr2:uid="{00000000-000D-0000-FFFF-FFFF00000000}"/>
  </bookViews>
  <sheets>
    <sheet name="General Information" sheetId="1" r:id="rId1"/>
    <sheet name="Club Report Part 1" sheetId="12" r:id="rId2"/>
    <sheet name="Club Report Part 2" sheetId="14" r:id="rId3"/>
    <sheet name="Club Report Summary" sheetId="15" r:id="rId4"/>
    <sheet name="Projected Events" sheetId="3" r:id="rId5"/>
    <sheet name="Event Summary" sheetId="4" r:id="rId6"/>
    <sheet name="Projected Revenue" sheetId="5" r:id="rId7"/>
    <sheet name="Revenue Summary" sheetId="11" r:id="rId8"/>
    <sheet name="Capital Expenses" sheetId="7" r:id="rId9"/>
    <sheet name="Procedure Checks" sheetId="8" r:id="rId10"/>
    <sheet name="Budget Summary" sheetId="9" r:id="rId11"/>
    <sheet name="Sheet1" sheetId="16" state="hidden" r:id="rId12"/>
    <sheet name="Budget Statistics" sheetId="10" state="hidden"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4" i="15" l="1"/>
  <c r="I20" i="3"/>
  <c r="I21" i="3"/>
  <c r="I22" i="3"/>
  <c r="I23" i="3"/>
  <c r="I24" i="3"/>
  <c r="I25" i="3"/>
  <c r="C34" i="12"/>
  <c r="C15" i="1" l="1"/>
  <c r="G414" i="3"/>
  <c r="F414" i="3"/>
  <c r="E414" i="3"/>
  <c r="G385" i="3"/>
  <c r="F385" i="3"/>
  <c r="I385" i="3" s="1"/>
  <c r="E385" i="3"/>
  <c r="G356" i="3"/>
  <c r="F356" i="3"/>
  <c r="E356" i="3"/>
  <c r="G327" i="3"/>
  <c r="F327" i="3"/>
  <c r="E327" i="3"/>
  <c r="G298" i="3"/>
  <c r="F298" i="3"/>
  <c r="E298" i="3"/>
  <c r="G269" i="3"/>
  <c r="F269" i="3"/>
  <c r="E269" i="3"/>
  <c r="G240" i="3"/>
  <c r="F240" i="3"/>
  <c r="E240" i="3"/>
  <c r="G211" i="3"/>
  <c r="F211" i="3"/>
  <c r="E211" i="3"/>
  <c r="G182" i="3"/>
  <c r="F182" i="3"/>
  <c r="E182" i="3"/>
  <c r="G153" i="3"/>
  <c r="F153" i="3"/>
  <c r="E153" i="3"/>
  <c r="G124" i="3"/>
  <c r="F124" i="3"/>
  <c r="E124" i="3"/>
  <c r="G95" i="3"/>
  <c r="F95" i="3"/>
  <c r="E95" i="3"/>
  <c r="G66" i="3"/>
  <c r="F66" i="3"/>
  <c r="E66" i="3"/>
  <c r="G37" i="3"/>
  <c r="F37" i="3"/>
  <c r="E37" i="3"/>
  <c r="E8" i="3"/>
  <c r="G8" i="3"/>
  <c r="F8" i="3"/>
  <c r="AO6" i="3"/>
  <c r="AM6" i="3"/>
  <c r="AK6" i="3"/>
  <c r="AI6" i="3"/>
  <c r="AG6" i="3"/>
  <c r="AE6" i="3"/>
  <c r="AC6" i="3"/>
  <c r="G24" i="15"/>
  <c r="E23" i="15"/>
  <c r="G23" i="15" s="1"/>
  <c r="I414" i="3" l="1"/>
  <c r="I327" i="3"/>
  <c r="I356" i="3"/>
  <c r="I298" i="3"/>
  <c r="I240" i="3"/>
  <c r="I269" i="3"/>
  <c r="I95" i="3"/>
  <c r="I182" i="3"/>
  <c r="I211" i="3"/>
  <c r="I153" i="3"/>
  <c r="I124" i="3"/>
  <c r="I66" i="3"/>
  <c r="I37" i="3"/>
  <c r="I8" i="3"/>
  <c r="AM23" i="3"/>
  <c r="AM22" i="3"/>
  <c r="AM21" i="3"/>
  <c r="AM20" i="3"/>
  <c r="AM19" i="3"/>
  <c r="AM18" i="3"/>
  <c r="AM17" i="3"/>
  <c r="AM16" i="3"/>
  <c r="AM15" i="3"/>
  <c r="AM14" i="3"/>
  <c r="AM13" i="3"/>
  <c r="AM12" i="3"/>
  <c r="AM11" i="3"/>
  <c r="AM10" i="3"/>
  <c r="AM9" i="3"/>
  <c r="AM5" i="3"/>
  <c r="AM4" i="3"/>
  <c r="AM3" i="3"/>
  <c r="E126" i="3"/>
  <c r="F126" i="3"/>
  <c r="G126" i="3"/>
  <c r="E128" i="3"/>
  <c r="F128" i="3"/>
  <c r="G128" i="3"/>
  <c r="E130" i="3"/>
  <c r="F130" i="3"/>
  <c r="G130" i="3"/>
  <c r="E132" i="3"/>
  <c r="F132" i="3"/>
  <c r="G132" i="3"/>
  <c r="E136" i="3"/>
  <c r="F136" i="3"/>
  <c r="G136" i="3"/>
  <c r="E137" i="3"/>
  <c r="F137" i="3"/>
  <c r="G137" i="3"/>
  <c r="E138" i="3"/>
  <c r="F138" i="3"/>
  <c r="G138" i="3"/>
  <c r="E139" i="3"/>
  <c r="F139" i="3"/>
  <c r="G139" i="3"/>
  <c r="E140" i="3"/>
  <c r="F140" i="3"/>
  <c r="G140" i="3"/>
  <c r="E141" i="3"/>
  <c r="F141" i="3"/>
  <c r="G141" i="3"/>
  <c r="I143" i="3"/>
  <c r="E68" i="3"/>
  <c r="F68" i="3"/>
  <c r="G68" i="3"/>
  <c r="E70" i="3"/>
  <c r="F70" i="3"/>
  <c r="G70" i="3"/>
  <c r="E72" i="3"/>
  <c r="F72" i="3"/>
  <c r="G72" i="3"/>
  <c r="E74" i="3"/>
  <c r="F74" i="3"/>
  <c r="G74" i="3"/>
  <c r="E78" i="3"/>
  <c r="E84" i="3" s="1"/>
  <c r="F78" i="3"/>
  <c r="G78" i="3"/>
  <c r="E79" i="3"/>
  <c r="F79" i="3"/>
  <c r="G79" i="3"/>
  <c r="E80" i="3"/>
  <c r="F80" i="3"/>
  <c r="G80" i="3"/>
  <c r="E81" i="3"/>
  <c r="F81" i="3"/>
  <c r="G81" i="3"/>
  <c r="E82" i="3"/>
  <c r="F82" i="3"/>
  <c r="G82" i="3"/>
  <c r="E83" i="3"/>
  <c r="F83" i="3"/>
  <c r="G83" i="3"/>
  <c r="I85" i="3"/>
  <c r="E97" i="3"/>
  <c r="E113" i="3" s="1"/>
  <c r="F97" i="3"/>
  <c r="G97" i="3"/>
  <c r="E99" i="3"/>
  <c r="F99" i="3"/>
  <c r="G99" i="3"/>
  <c r="E101" i="3"/>
  <c r="F101" i="3"/>
  <c r="G101" i="3"/>
  <c r="E103" i="3"/>
  <c r="F103" i="3"/>
  <c r="G103" i="3"/>
  <c r="E107" i="3"/>
  <c r="F107" i="3"/>
  <c r="G107" i="3"/>
  <c r="E108" i="3"/>
  <c r="F108" i="3"/>
  <c r="G108" i="3"/>
  <c r="E109" i="3"/>
  <c r="F109" i="3"/>
  <c r="G109" i="3"/>
  <c r="E110" i="3"/>
  <c r="F110" i="3"/>
  <c r="G110" i="3"/>
  <c r="E111" i="3"/>
  <c r="F111" i="3"/>
  <c r="G111" i="3"/>
  <c r="E112" i="3"/>
  <c r="F112" i="3"/>
  <c r="G112" i="3"/>
  <c r="I114" i="3"/>
  <c r="E39" i="3"/>
  <c r="F39" i="3"/>
  <c r="G39" i="3"/>
  <c r="E41" i="3"/>
  <c r="F41" i="3"/>
  <c r="G41" i="3"/>
  <c r="E43" i="3"/>
  <c r="F43" i="3"/>
  <c r="G43" i="3"/>
  <c r="E45" i="3"/>
  <c r="F45" i="3"/>
  <c r="G45" i="3"/>
  <c r="E49" i="3"/>
  <c r="F49" i="3"/>
  <c r="G49" i="3"/>
  <c r="E50" i="3"/>
  <c r="F50" i="3"/>
  <c r="G50" i="3"/>
  <c r="E51" i="3"/>
  <c r="F51" i="3"/>
  <c r="G51" i="3"/>
  <c r="E52" i="3"/>
  <c r="F52" i="3"/>
  <c r="G52" i="3"/>
  <c r="E53" i="3"/>
  <c r="F53" i="3"/>
  <c r="G53" i="3"/>
  <c r="F54" i="3"/>
  <c r="G54" i="3"/>
  <c r="I56" i="3"/>
  <c r="E6" i="5"/>
  <c r="E142" i="3" l="1"/>
  <c r="E55" i="3"/>
  <c r="E57" i="3" s="1"/>
  <c r="I41" i="3"/>
  <c r="I70" i="3"/>
  <c r="I39" i="3"/>
  <c r="I99" i="3"/>
  <c r="I68" i="3"/>
  <c r="E86" i="3"/>
  <c r="I128" i="3"/>
  <c r="E115" i="3"/>
  <c r="I97" i="3"/>
  <c r="I126" i="3"/>
  <c r="E144" i="3"/>
  <c r="A18" i="4"/>
  <c r="A17" i="4"/>
  <c r="A16" i="4"/>
  <c r="A15" i="4"/>
  <c r="A14" i="4"/>
  <c r="A13" i="4"/>
  <c r="A12" i="4"/>
  <c r="A11" i="4"/>
  <c r="A10" i="4"/>
  <c r="A9" i="4"/>
  <c r="A18" i="15"/>
  <c r="A17" i="15"/>
  <c r="A16" i="15"/>
  <c r="A15" i="15"/>
  <c r="A14" i="15"/>
  <c r="A13" i="15"/>
  <c r="A12" i="15"/>
  <c r="A11" i="15"/>
  <c r="C8" i="4" l="1"/>
  <c r="I433" i="3" l="1"/>
  <c r="G431" i="3"/>
  <c r="F431" i="3"/>
  <c r="E431" i="3"/>
  <c r="G430" i="3"/>
  <c r="F430" i="3"/>
  <c r="E430" i="3"/>
  <c r="G429" i="3"/>
  <c r="F429" i="3"/>
  <c r="E429" i="3"/>
  <c r="G428" i="3"/>
  <c r="F428" i="3"/>
  <c r="E428" i="3"/>
  <c r="G427" i="3"/>
  <c r="F427" i="3"/>
  <c r="E427" i="3"/>
  <c r="G426" i="3"/>
  <c r="F426" i="3"/>
  <c r="E426" i="3"/>
  <c r="G422" i="3"/>
  <c r="F422" i="3"/>
  <c r="E422" i="3"/>
  <c r="G420" i="3"/>
  <c r="F420" i="3"/>
  <c r="E420" i="3"/>
  <c r="G418" i="3"/>
  <c r="F418" i="3"/>
  <c r="E418" i="3"/>
  <c r="G416" i="3"/>
  <c r="F416" i="3"/>
  <c r="E416" i="3"/>
  <c r="I404" i="3"/>
  <c r="G402" i="3"/>
  <c r="F402" i="3"/>
  <c r="E402" i="3"/>
  <c r="G401" i="3"/>
  <c r="F401" i="3"/>
  <c r="E401" i="3"/>
  <c r="G400" i="3"/>
  <c r="F400" i="3"/>
  <c r="E400" i="3"/>
  <c r="G399" i="3"/>
  <c r="F399" i="3"/>
  <c r="E399" i="3"/>
  <c r="G398" i="3"/>
  <c r="F398" i="3"/>
  <c r="E398" i="3"/>
  <c r="G397" i="3"/>
  <c r="F397" i="3"/>
  <c r="E397" i="3"/>
  <c r="G393" i="3"/>
  <c r="F393" i="3"/>
  <c r="E393" i="3"/>
  <c r="G391" i="3"/>
  <c r="F391" i="3"/>
  <c r="E391" i="3"/>
  <c r="G389" i="3"/>
  <c r="F389" i="3"/>
  <c r="E389" i="3"/>
  <c r="E403" i="3" s="1"/>
  <c r="G387" i="3"/>
  <c r="F387" i="3"/>
  <c r="E387" i="3"/>
  <c r="I375" i="3"/>
  <c r="G373" i="3"/>
  <c r="F373" i="3"/>
  <c r="E373" i="3"/>
  <c r="G372" i="3"/>
  <c r="F372" i="3"/>
  <c r="E372" i="3"/>
  <c r="G371" i="3"/>
  <c r="F371" i="3"/>
  <c r="E371" i="3"/>
  <c r="G370" i="3"/>
  <c r="F370" i="3"/>
  <c r="E370" i="3"/>
  <c r="G369" i="3"/>
  <c r="F369" i="3"/>
  <c r="E369" i="3"/>
  <c r="G368" i="3"/>
  <c r="F368" i="3"/>
  <c r="E368" i="3"/>
  <c r="G364" i="3"/>
  <c r="F364" i="3"/>
  <c r="E364" i="3"/>
  <c r="G362" i="3"/>
  <c r="F362" i="3"/>
  <c r="E362" i="3"/>
  <c r="G360" i="3"/>
  <c r="F360" i="3"/>
  <c r="E360" i="3"/>
  <c r="E374" i="3" s="1"/>
  <c r="G358" i="3"/>
  <c r="F358" i="3"/>
  <c r="E358" i="3"/>
  <c r="I346" i="3"/>
  <c r="G344" i="3"/>
  <c r="F344" i="3"/>
  <c r="E344" i="3"/>
  <c r="G343" i="3"/>
  <c r="F343" i="3"/>
  <c r="E343" i="3"/>
  <c r="G342" i="3"/>
  <c r="F342" i="3"/>
  <c r="E342" i="3"/>
  <c r="G341" i="3"/>
  <c r="F341" i="3"/>
  <c r="E341" i="3"/>
  <c r="G340" i="3"/>
  <c r="F340" i="3"/>
  <c r="E340" i="3"/>
  <c r="G339" i="3"/>
  <c r="F339" i="3"/>
  <c r="E339" i="3"/>
  <c r="G335" i="3"/>
  <c r="F335" i="3"/>
  <c r="E335" i="3"/>
  <c r="G333" i="3"/>
  <c r="F333" i="3"/>
  <c r="E333" i="3"/>
  <c r="G331" i="3"/>
  <c r="F331" i="3"/>
  <c r="E331" i="3"/>
  <c r="E345" i="3" s="1"/>
  <c r="G329" i="3"/>
  <c r="F329" i="3"/>
  <c r="E329" i="3"/>
  <c r="I317" i="3"/>
  <c r="G315" i="3"/>
  <c r="F315" i="3"/>
  <c r="E315" i="3"/>
  <c r="G314" i="3"/>
  <c r="F314" i="3"/>
  <c r="E314" i="3"/>
  <c r="G313" i="3"/>
  <c r="F313" i="3"/>
  <c r="E313" i="3"/>
  <c r="G312" i="3"/>
  <c r="F312" i="3"/>
  <c r="E312" i="3"/>
  <c r="G311" i="3"/>
  <c r="F311" i="3"/>
  <c r="E311" i="3"/>
  <c r="G310" i="3"/>
  <c r="F310" i="3"/>
  <c r="E310" i="3"/>
  <c r="G306" i="3"/>
  <c r="F306" i="3"/>
  <c r="E306" i="3"/>
  <c r="G304" i="3"/>
  <c r="F304" i="3"/>
  <c r="E304" i="3"/>
  <c r="G302" i="3"/>
  <c r="F302" i="3"/>
  <c r="E302" i="3"/>
  <c r="G300" i="3"/>
  <c r="F300" i="3"/>
  <c r="E300" i="3"/>
  <c r="I288" i="3"/>
  <c r="G286" i="3"/>
  <c r="F286" i="3"/>
  <c r="E286" i="3"/>
  <c r="G285" i="3"/>
  <c r="F285" i="3"/>
  <c r="E285" i="3"/>
  <c r="G284" i="3"/>
  <c r="F284" i="3"/>
  <c r="E284" i="3"/>
  <c r="G283" i="3"/>
  <c r="F283" i="3"/>
  <c r="E283" i="3"/>
  <c r="G282" i="3"/>
  <c r="F282" i="3"/>
  <c r="E282" i="3"/>
  <c r="G281" i="3"/>
  <c r="F281" i="3"/>
  <c r="E281" i="3"/>
  <c r="G277" i="3"/>
  <c r="F277" i="3"/>
  <c r="E277" i="3"/>
  <c r="G275" i="3"/>
  <c r="F275" i="3"/>
  <c r="E275" i="3"/>
  <c r="G273" i="3"/>
  <c r="F273" i="3"/>
  <c r="E273" i="3"/>
  <c r="E287" i="3" s="1"/>
  <c r="G271" i="3"/>
  <c r="F271" i="3"/>
  <c r="E271" i="3"/>
  <c r="I259" i="3"/>
  <c r="G257" i="3"/>
  <c r="F257" i="3"/>
  <c r="E257" i="3"/>
  <c r="G256" i="3"/>
  <c r="F256" i="3"/>
  <c r="E256" i="3"/>
  <c r="G255" i="3"/>
  <c r="F255" i="3"/>
  <c r="E255" i="3"/>
  <c r="G254" i="3"/>
  <c r="F254" i="3"/>
  <c r="E254" i="3"/>
  <c r="G253" i="3"/>
  <c r="F253" i="3"/>
  <c r="E253" i="3"/>
  <c r="G252" i="3"/>
  <c r="F252" i="3"/>
  <c r="E252" i="3"/>
  <c r="G248" i="3"/>
  <c r="F248" i="3"/>
  <c r="E248" i="3"/>
  <c r="G246" i="3"/>
  <c r="F246" i="3"/>
  <c r="E246" i="3"/>
  <c r="G244" i="3"/>
  <c r="F244" i="3"/>
  <c r="E244" i="3"/>
  <c r="E258" i="3" s="1"/>
  <c r="G242" i="3"/>
  <c r="F242" i="3"/>
  <c r="E242" i="3"/>
  <c r="I230" i="3"/>
  <c r="G228" i="3"/>
  <c r="F228" i="3"/>
  <c r="E228" i="3"/>
  <c r="G227" i="3"/>
  <c r="F227" i="3"/>
  <c r="E227" i="3"/>
  <c r="G226" i="3"/>
  <c r="F226" i="3"/>
  <c r="E226" i="3"/>
  <c r="G225" i="3"/>
  <c r="F225" i="3"/>
  <c r="E225" i="3"/>
  <c r="G224" i="3"/>
  <c r="F224" i="3"/>
  <c r="E224" i="3"/>
  <c r="G223" i="3"/>
  <c r="F223" i="3"/>
  <c r="E223" i="3"/>
  <c r="G219" i="3"/>
  <c r="F219" i="3"/>
  <c r="E219" i="3"/>
  <c r="G217" i="3"/>
  <c r="F217" i="3"/>
  <c r="E217" i="3"/>
  <c r="G215" i="3"/>
  <c r="F215" i="3"/>
  <c r="E215" i="3"/>
  <c r="E229" i="3" s="1"/>
  <c r="G213" i="3"/>
  <c r="F213" i="3"/>
  <c r="E213" i="3"/>
  <c r="B523" i="14"/>
  <c r="E18" i="15" s="1"/>
  <c r="B513" i="14"/>
  <c r="C18" i="15" s="1"/>
  <c r="B488" i="14"/>
  <c r="E17" i="15" s="1"/>
  <c r="B478" i="14"/>
  <c r="C17" i="15" s="1"/>
  <c r="B453" i="14"/>
  <c r="E16" i="15" s="1"/>
  <c r="B443" i="14"/>
  <c r="C16" i="15" s="1"/>
  <c r="B418" i="14"/>
  <c r="E15" i="15" s="1"/>
  <c r="B408" i="14"/>
  <c r="C15" i="15" s="1"/>
  <c r="B383" i="14"/>
  <c r="E14" i="15" s="1"/>
  <c r="B373" i="14"/>
  <c r="C14" i="15" s="1"/>
  <c r="D547" i="14"/>
  <c r="B348" i="14"/>
  <c r="E13" i="15" s="1"/>
  <c r="B338" i="14"/>
  <c r="C13" i="15" s="1"/>
  <c r="B313" i="14"/>
  <c r="E12" i="15" s="1"/>
  <c r="B303" i="14"/>
  <c r="C12" i="15" s="1"/>
  <c r="B278" i="14"/>
  <c r="E11" i="15" s="1"/>
  <c r="B268" i="14"/>
  <c r="C11" i="15" s="1"/>
  <c r="E316" i="3" l="1"/>
  <c r="G12" i="15"/>
  <c r="E432" i="3"/>
  <c r="E434" i="3" s="1"/>
  <c r="C18" i="4" s="1"/>
  <c r="I244" i="3"/>
  <c r="I387" i="3"/>
  <c r="I242" i="3"/>
  <c r="I300" i="3"/>
  <c r="I389" i="3"/>
  <c r="I273" i="3"/>
  <c r="E405" i="3"/>
  <c r="C17" i="4" s="1"/>
  <c r="I215" i="3"/>
  <c r="I358" i="3"/>
  <c r="I271" i="3"/>
  <c r="I360" i="3"/>
  <c r="G15" i="15"/>
  <c r="G16" i="15"/>
  <c r="G17" i="15"/>
  <c r="G13" i="15"/>
  <c r="G14" i="15"/>
  <c r="I416" i="3"/>
  <c r="E289" i="3"/>
  <c r="C13" i="4" s="1"/>
  <c r="I331" i="3"/>
  <c r="E376" i="3"/>
  <c r="C16" i="4" s="1"/>
  <c r="E347" i="3"/>
  <c r="C15" i="4" s="1"/>
  <c r="E318" i="3"/>
  <c r="C14" i="4" s="1"/>
  <c r="I302" i="3"/>
  <c r="I329" i="3"/>
  <c r="I418" i="3"/>
  <c r="E260" i="3"/>
  <c r="C12" i="4" s="1"/>
  <c r="I213" i="3"/>
  <c r="G18" i="15"/>
  <c r="G11" i="15"/>
  <c r="E231" i="3"/>
  <c r="C11" i="4" s="1"/>
  <c r="B419" i="14"/>
  <c r="B489" i="14"/>
  <c r="B384" i="14"/>
  <c r="B454" i="14"/>
  <c r="B524" i="14"/>
  <c r="B314" i="14"/>
  <c r="B279" i="14"/>
  <c r="B349" i="14"/>
  <c r="G10" i="3" l="1"/>
  <c r="F10" i="3"/>
  <c r="I10" i="3" l="1"/>
  <c r="AO4" i="3"/>
  <c r="AO5" i="3"/>
  <c r="AO9" i="3"/>
  <c r="AO10" i="3"/>
  <c r="AO11" i="3"/>
  <c r="AO12" i="3"/>
  <c r="AO13" i="3"/>
  <c r="AO14" i="3"/>
  <c r="AO15" i="3"/>
  <c r="AO16" i="3"/>
  <c r="AO17" i="3"/>
  <c r="AO18" i="3"/>
  <c r="AO19" i="3"/>
  <c r="AO20" i="3"/>
  <c r="AO21" i="3"/>
  <c r="AO22" i="3"/>
  <c r="AO23" i="3"/>
  <c r="AO3" i="3"/>
  <c r="AK4" i="3"/>
  <c r="AK5" i="3"/>
  <c r="AK9" i="3"/>
  <c r="AK10" i="3"/>
  <c r="AK11" i="3"/>
  <c r="AK12" i="3"/>
  <c r="AK13" i="3"/>
  <c r="AK14" i="3"/>
  <c r="AK15" i="3"/>
  <c r="AK16" i="3"/>
  <c r="AK17" i="3"/>
  <c r="AK18" i="3"/>
  <c r="AK19" i="3"/>
  <c r="AK20" i="3"/>
  <c r="AK21" i="3"/>
  <c r="AK22" i="3"/>
  <c r="AK23" i="3"/>
  <c r="AK3" i="3"/>
  <c r="AI4" i="3"/>
  <c r="AI5" i="3"/>
  <c r="AI9" i="3"/>
  <c r="AI10" i="3"/>
  <c r="AI11" i="3"/>
  <c r="AI12" i="3"/>
  <c r="AI13" i="3"/>
  <c r="AI14" i="3"/>
  <c r="AI15" i="3"/>
  <c r="AI16" i="3"/>
  <c r="AI17" i="3"/>
  <c r="AI18" i="3"/>
  <c r="AI19" i="3"/>
  <c r="AI20" i="3"/>
  <c r="AI21" i="3"/>
  <c r="AI22" i="3"/>
  <c r="AI23" i="3"/>
  <c r="AI3" i="3"/>
  <c r="AG4" i="3"/>
  <c r="AG5" i="3"/>
  <c r="AG9" i="3"/>
  <c r="AG10" i="3"/>
  <c r="AG11" i="3"/>
  <c r="AG12" i="3"/>
  <c r="AG13" i="3"/>
  <c r="AG14" i="3"/>
  <c r="AG15" i="3"/>
  <c r="AG16" i="3"/>
  <c r="AG17" i="3"/>
  <c r="AG18" i="3"/>
  <c r="AG19" i="3"/>
  <c r="AG20" i="3"/>
  <c r="AG21" i="3"/>
  <c r="AG22" i="3"/>
  <c r="AG23" i="3"/>
  <c r="AG3" i="3"/>
  <c r="AE23" i="3"/>
  <c r="AE4" i="3"/>
  <c r="AE5" i="3"/>
  <c r="AE9" i="3"/>
  <c r="AE10" i="3"/>
  <c r="AE11" i="3"/>
  <c r="AE12" i="3"/>
  <c r="AE13" i="3"/>
  <c r="AE14" i="3"/>
  <c r="AE15" i="3"/>
  <c r="AE16" i="3"/>
  <c r="AE17" i="3"/>
  <c r="AE18" i="3"/>
  <c r="AE19" i="3"/>
  <c r="AE20" i="3"/>
  <c r="AE21" i="3"/>
  <c r="AE22" i="3"/>
  <c r="AE3" i="3"/>
  <c r="AC4" i="3"/>
  <c r="AC5" i="3"/>
  <c r="AC9" i="3"/>
  <c r="AC10" i="3"/>
  <c r="AC11" i="3"/>
  <c r="AC12" i="3"/>
  <c r="AC13" i="3"/>
  <c r="AC14" i="3"/>
  <c r="AC15" i="3"/>
  <c r="AC16" i="3"/>
  <c r="AC17" i="3"/>
  <c r="AC18" i="3"/>
  <c r="AC19" i="3"/>
  <c r="AC20" i="3"/>
  <c r="AC21" i="3"/>
  <c r="AC22" i="3"/>
  <c r="AC23" i="3"/>
  <c r="AC3" i="3"/>
  <c r="F9" i="8"/>
  <c r="F10" i="8" s="1"/>
  <c r="G21" i="9" s="1"/>
  <c r="C6" i="12" l="1"/>
  <c r="C19" i="15"/>
  <c r="I201" i="3"/>
  <c r="G199" i="3"/>
  <c r="F199" i="3"/>
  <c r="E199" i="3"/>
  <c r="G198" i="3"/>
  <c r="F198" i="3"/>
  <c r="E198" i="3"/>
  <c r="G197" i="3"/>
  <c r="F197" i="3"/>
  <c r="E197" i="3"/>
  <c r="G196" i="3"/>
  <c r="F196" i="3"/>
  <c r="E196" i="3"/>
  <c r="G195" i="3"/>
  <c r="F195" i="3"/>
  <c r="E195" i="3"/>
  <c r="G194" i="3"/>
  <c r="F194" i="3"/>
  <c r="E194" i="3"/>
  <c r="G190" i="3"/>
  <c r="F190" i="3"/>
  <c r="E190" i="3"/>
  <c r="G188" i="3"/>
  <c r="F188" i="3"/>
  <c r="E188" i="3"/>
  <c r="G186" i="3"/>
  <c r="F186" i="3"/>
  <c r="E186" i="3"/>
  <c r="E200" i="3" s="1"/>
  <c r="G184" i="3"/>
  <c r="F184" i="3"/>
  <c r="E184" i="3"/>
  <c r="I172" i="3"/>
  <c r="G170" i="3"/>
  <c r="F170" i="3"/>
  <c r="E170" i="3"/>
  <c r="G169" i="3"/>
  <c r="F169" i="3"/>
  <c r="E169" i="3"/>
  <c r="G168" i="3"/>
  <c r="F168" i="3"/>
  <c r="E168" i="3"/>
  <c r="G167" i="3"/>
  <c r="F167" i="3"/>
  <c r="E167" i="3"/>
  <c r="G166" i="3"/>
  <c r="F166" i="3"/>
  <c r="E166" i="3"/>
  <c r="G165" i="3"/>
  <c r="F165" i="3"/>
  <c r="E165" i="3"/>
  <c r="G161" i="3"/>
  <c r="F161" i="3"/>
  <c r="E161" i="3"/>
  <c r="G159" i="3"/>
  <c r="F159" i="3"/>
  <c r="E159" i="3"/>
  <c r="G157" i="3"/>
  <c r="F157" i="3"/>
  <c r="E157" i="3"/>
  <c r="G155" i="3"/>
  <c r="F155" i="3"/>
  <c r="E155" i="3"/>
  <c r="A10" i="15"/>
  <c r="A9" i="15"/>
  <c r="A8" i="15"/>
  <c r="A7" i="15"/>
  <c r="A6" i="15"/>
  <c r="A5" i="15"/>
  <c r="A4" i="15"/>
  <c r="C27" i="15"/>
  <c r="E27" i="15"/>
  <c r="E25" i="15"/>
  <c r="G25" i="15" s="1"/>
  <c r="H6" i="11" s="1"/>
  <c r="B163" i="14"/>
  <c r="D565" i="14"/>
  <c r="D566" i="14" s="1"/>
  <c r="B243" i="14"/>
  <c r="B233" i="14"/>
  <c r="C10" i="15" s="1"/>
  <c r="B208" i="14"/>
  <c r="E9" i="15" s="1"/>
  <c r="B198" i="14"/>
  <c r="C9" i="15" s="1"/>
  <c r="B173" i="14"/>
  <c r="E8" i="15" s="1"/>
  <c r="B138" i="14"/>
  <c r="B128" i="14"/>
  <c r="C7" i="15" s="1"/>
  <c r="B103" i="14"/>
  <c r="B93" i="14"/>
  <c r="C6" i="15" s="1"/>
  <c r="B68" i="14"/>
  <c r="E5" i="15" s="1"/>
  <c r="B58" i="14"/>
  <c r="C5" i="15" s="1"/>
  <c r="B33" i="14"/>
  <c r="E4" i="15" s="1"/>
  <c r="B23" i="14"/>
  <c r="C4" i="15" s="1"/>
  <c r="E171" i="3" l="1"/>
  <c r="I186" i="3"/>
  <c r="E20" i="15"/>
  <c r="I157" i="3"/>
  <c r="I184" i="3"/>
  <c r="E202" i="3"/>
  <c r="C10" i="4" s="1"/>
  <c r="I155" i="3"/>
  <c r="E173" i="3"/>
  <c r="C9" i="4" s="1"/>
  <c r="B104" i="14"/>
  <c r="E6" i="15"/>
  <c r="G6" i="15" s="1"/>
  <c r="E19" i="15"/>
  <c r="G19" i="15" s="1"/>
  <c r="B34" i="14"/>
  <c r="B244" i="14"/>
  <c r="E10" i="15"/>
  <c r="G10" i="15" s="1"/>
  <c r="B209" i="14"/>
  <c r="B174" i="14"/>
  <c r="C8" i="15"/>
  <c r="G8" i="15" s="1"/>
  <c r="B139" i="14"/>
  <c r="E7" i="15"/>
  <c r="G7" i="15" s="1"/>
  <c r="B69" i="14"/>
  <c r="G5" i="15"/>
  <c r="G9" i="15"/>
  <c r="G4" i="15"/>
  <c r="G27" i="15"/>
  <c r="I27" i="3"/>
  <c r="G16" i="3"/>
  <c r="F16" i="3"/>
  <c r="E16" i="3"/>
  <c r="AA1" i="3"/>
  <c r="AB1" i="3" s="1"/>
  <c r="H339" i="3" l="1"/>
  <c r="H8" i="3"/>
  <c r="H20" i="3"/>
  <c r="H23" i="3"/>
  <c r="G20" i="15"/>
  <c r="H414" i="3"/>
  <c r="H182" i="3"/>
  <c r="H385" i="3"/>
  <c r="H153" i="3"/>
  <c r="H356" i="3"/>
  <c r="H124" i="3"/>
  <c r="H327" i="3"/>
  <c r="H95" i="3"/>
  <c r="H298" i="3"/>
  <c r="H66" i="3"/>
  <c r="H269" i="3"/>
  <c r="H37" i="3"/>
  <c r="H240" i="3"/>
  <c r="H211" i="3"/>
  <c r="H7" i="11"/>
  <c r="C29" i="15"/>
  <c r="C7" i="4"/>
  <c r="C6" i="4"/>
  <c r="C5" i="4"/>
  <c r="E26" i="15"/>
  <c r="G26" i="15" s="1"/>
  <c r="H4" i="11" s="1"/>
  <c r="C18" i="12"/>
  <c r="E22" i="15" s="1"/>
  <c r="G22" i="15" s="1"/>
  <c r="C13" i="12"/>
  <c r="E21" i="15" s="1"/>
  <c r="G21" i="15" s="1"/>
  <c r="D5" i="7"/>
  <c r="D8" i="7"/>
  <c r="D9" i="7"/>
  <c r="D10" i="7"/>
  <c r="D11" i="7"/>
  <c r="D12" i="7"/>
  <c r="D13" i="7"/>
  <c r="E5" i="7"/>
  <c r="F5" i="7"/>
  <c r="E6" i="7"/>
  <c r="F6" i="7"/>
  <c r="E7" i="7"/>
  <c r="F7" i="7"/>
  <c r="E8" i="7"/>
  <c r="F8" i="7"/>
  <c r="E9" i="7"/>
  <c r="F9" i="7"/>
  <c r="E10" i="7"/>
  <c r="F10" i="7"/>
  <c r="E11" i="7"/>
  <c r="F11" i="7"/>
  <c r="E12" i="7"/>
  <c r="F12" i="7"/>
  <c r="E13" i="7"/>
  <c r="F13" i="7"/>
  <c r="F4" i="7"/>
  <c r="E4" i="7"/>
  <c r="E21" i="5"/>
  <c r="C6" i="11" s="1"/>
  <c r="E30" i="5"/>
  <c r="C7" i="11" s="1"/>
  <c r="J26" i="5"/>
  <c r="J27" i="5"/>
  <c r="J28" i="5"/>
  <c r="J29" i="5"/>
  <c r="J25" i="5"/>
  <c r="G26" i="5"/>
  <c r="G27" i="5"/>
  <c r="G28" i="5"/>
  <c r="G29" i="5"/>
  <c r="G25" i="5"/>
  <c r="H11" i="5"/>
  <c r="I11" i="5"/>
  <c r="H12" i="5"/>
  <c r="I12" i="5"/>
  <c r="H13" i="5"/>
  <c r="I13" i="5"/>
  <c r="H14" i="5"/>
  <c r="I14" i="5"/>
  <c r="H15" i="5"/>
  <c r="I15" i="5"/>
  <c r="G12" i="5"/>
  <c r="G13" i="5"/>
  <c r="G14" i="5"/>
  <c r="J14" i="5" s="1"/>
  <c r="G15" i="5"/>
  <c r="G11" i="5"/>
  <c r="E12" i="5"/>
  <c r="E13" i="5"/>
  <c r="E14" i="5"/>
  <c r="E15" i="5"/>
  <c r="E11" i="5"/>
  <c r="H6" i="5"/>
  <c r="H5" i="5"/>
  <c r="G6" i="5"/>
  <c r="G5" i="5"/>
  <c r="E5" i="5"/>
  <c r="A8" i="4"/>
  <c r="A7" i="4"/>
  <c r="A6" i="4"/>
  <c r="A5" i="4"/>
  <c r="A4" i="4"/>
  <c r="G20" i="3"/>
  <c r="G21" i="3"/>
  <c r="G22" i="3"/>
  <c r="G23" i="3"/>
  <c r="G24" i="3"/>
  <c r="G25" i="3"/>
  <c r="F21" i="3"/>
  <c r="F22" i="3"/>
  <c r="F23" i="3"/>
  <c r="F24" i="3"/>
  <c r="F25" i="3"/>
  <c r="F20" i="3"/>
  <c r="E21" i="3"/>
  <c r="E22" i="3"/>
  <c r="E23" i="3"/>
  <c r="E24" i="3"/>
  <c r="E25" i="3"/>
  <c r="E20" i="3"/>
  <c r="E14" i="3"/>
  <c r="E12" i="3"/>
  <c r="G14" i="3"/>
  <c r="F14" i="3"/>
  <c r="G12" i="3"/>
  <c r="F12" i="3"/>
  <c r="E10" i="3"/>
  <c r="J12" i="5" l="1"/>
  <c r="E26" i="3"/>
  <c r="E28" i="3" s="1"/>
  <c r="C4" i="4" s="1"/>
  <c r="C20" i="4" s="1"/>
  <c r="E5" i="9" s="1"/>
  <c r="E29" i="15"/>
  <c r="J21" i="5"/>
  <c r="E6" i="11" s="1"/>
  <c r="H132" i="3"/>
  <c r="I132" i="3" s="1"/>
  <c r="H140" i="3"/>
  <c r="I140" i="3" s="1"/>
  <c r="H74" i="3"/>
  <c r="I74" i="3" s="1"/>
  <c r="H111" i="3"/>
  <c r="I111" i="3" s="1"/>
  <c r="H45" i="3"/>
  <c r="I45" i="3" s="1"/>
  <c r="H137" i="3"/>
  <c r="I137" i="3" s="1"/>
  <c r="H82" i="3"/>
  <c r="I82" i="3" s="1"/>
  <c r="H130" i="3"/>
  <c r="I130" i="3" s="1"/>
  <c r="H79" i="3"/>
  <c r="I79" i="3" s="1"/>
  <c r="H50" i="3"/>
  <c r="I50" i="3" s="1"/>
  <c r="H139" i="3"/>
  <c r="I139" i="3" s="1"/>
  <c r="H136" i="3"/>
  <c r="I136" i="3" s="1"/>
  <c r="H81" i="3"/>
  <c r="I81" i="3" s="1"/>
  <c r="H107" i="3"/>
  <c r="I107" i="3" s="1"/>
  <c r="H141" i="3"/>
  <c r="I141" i="3" s="1"/>
  <c r="H78" i="3"/>
  <c r="I78" i="3" s="1"/>
  <c r="H112" i="3"/>
  <c r="I112" i="3" s="1"/>
  <c r="H49" i="3"/>
  <c r="I49" i="3" s="1"/>
  <c r="H83" i="3"/>
  <c r="I83" i="3" s="1"/>
  <c r="H109" i="3"/>
  <c r="I109" i="3" s="1"/>
  <c r="H54" i="3"/>
  <c r="I54" i="3" s="1"/>
  <c r="H103" i="3"/>
  <c r="I103" i="3" s="1"/>
  <c r="H51" i="3"/>
  <c r="I51" i="3" s="1"/>
  <c r="H108" i="3"/>
  <c r="I108" i="3" s="1"/>
  <c r="H53" i="3"/>
  <c r="I53" i="3" s="1"/>
  <c r="H101" i="3"/>
  <c r="I101" i="3" s="1"/>
  <c r="H110" i="3"/>
  <c r="I110" i="3" s="1"/>
  <c r="H52" i="3"/>
  <c r="I52" i="3" s="1"/>
  <c r="H138" i="3"/>
  <c r="I138" i="3" s="1"/>
  <c r="H80" i="3"/>
  <c r="I80" i="3" s="1"/>
  <c r="H72" i="3"/>
  <c r="I72" i="3" s="1"/>
  <c r="H43" i="3"/>
  <c r="I43" i="3" s="1"/>
  <c r="H427" i="3"/>
  <c r="I427" i="3" s="1"/>
  <c r="H401" i="3"/>
  <c r="I401" i="3" s="1"/>
  <c r="H430" i="3"/>
  <c r="I430" i="3" s="1"/>
  <c r="H393" i="3"/>
  <c r="I393" i="3" s="1"/>
  <c r="H422" i="3"/>
  <c r="I422" i="3" s="1"/>
  <c r="H399" i="3"/>
  <c r="I399" i="3" s="1"/>
  <c r="H428" i="3"/>
  <c r="I428" i="3" s="1"/>
  <c r="H402" i="3"/>
  <c r="I402" i="3" s="1"/>
  <c r="H431" i="3"/>
  <c r="I431" i="3" s="1"/>
  <c r="H397" i="3"/>
  <c r="I397" i="3" s="1"/>
  <c r="H426" i="3"/>
  <c r="I426" i="3" s="1"/>
  <c r="H400" i="3"/>
  <c r="I400" i="3" s="1"/>
  <c r="H429" i="3"/>
  <c r="I429" i="3" s="1"/>
  <c r="H391" i="3"/>
  <c r="I391" i="3" s="1"/>
  <c r="H420" i="3"/>
  <c r="I420" i="3" s="1"/>
  <c r="H398" i="3"/>
  <c r="I398" i="3" s="1"/>
  <c r="H371" i="3"/>
  <c r="I371" i="3" s="1"/>
  <c r="H364" i="3"/>
  <c r="I364" i="3" s="1"/>
  <c r="H341" i="3"/>
  <c r="I341" i="3" s="1"/>
  <c r="H333" i="3"/>
  <c r="I333" i="3" s="1"/>
  <c r="H315" i="3"/>
  <c r="I315" i="3" s="1"/>
  <c r="H311" i="3"/>
  <c r="I311" i="3" s="1"/>
  <c r="H285" i="3"/>
  <c r="I285" i="3" s="1"/>
  <c r="H281" i="3"/>
  <c r="I281" i="3" s="1"/>
  <c r="H255" i="3"/>
  <c r="I255" i="3" s="1"/>
  <c r="H248" i="3"/>
  <c r="I248" i="3" s="1"/>
  <c r="H370" i="3"/>
  <c r="I370" i="3" s="1"/>
  <c r="H362" i="3"/>
  <c r="I362" i="3" s="1"/>
  <c r="H344" i="3"/>
  <c r="I344" i="3" s="1"/>
  <c r="H340" i="3"/>
  <c r="I340" i="3" s="1"/>
  <c r="H314" i="3"/>
  <c r="I314" i="3" s="1"/>
  <c r="H310" i="3"/>
  <c r="I310" i="3" s="1"/>
  <c r="H284" i="3"/>
  <c r="I284" i="3" s="1"/>
  <c r="H277" i="3"/>
  <c r="I277" i="3" s="1"/>
  <c r="H254" i="3"/>
  <c r="I254" i="3" s="1"/>
  <c r="H246" i="3"/>
  <c r="I246" i="3" s="1"/>
  <c r="H373" i="3"/>
  <c r="I373" i="3" s="1"/>
  <c r="H369" i="3"/>
  <c r="I369" i="3" s="1"/>
  <c r="H343" i="3"/>
  <c r="I343" i="3" s="1"/>
  <c r="I339" i="3"/>
  <c r="H313" i="3"/>
  <c r="I313" i="3" s="1"/>
  <c r="H306" i="3"/>
  <c r="I306" i="3" s="1"/>
  <c r="H283" i="3"/>
  <c r="I283" i="3" s="1"/>
  <c r="H275" i="3"/>
  <c r="I275" i="3" s="1"/>
  <c r="H257" i="3"/>
  <c r="I257" i="3" s="1"/>
  <c r="H253" i="3"/>
  <c r="I253" i="3" s="1"/>
  <c r="H372" i="3"/>
  <c r="I372" i="3" s="1"/>
  <c r="H368" i="3"/>
  <c r="I368" i="3" s="1"/>
  <c r="H342" i="3"/>
  <c r="I342" i="3" s="1"/>
  <c r="H335" i="3"/>
  <c r="I335" i="3" s="1"/>
  <c r="H312" i="3"/>
  <c r="I312" i="3" s="1"/>
  <c r="H304" i="3"/>
  <c r="I304" i="3" s="1"/>
  <c r="H286" i="3"/>
  <c r="I286" i="3" s="1"/>
  <c r="H282" i="3"/>
  <c r="I282" i="3" s="1"/>
  <c r="H256" i="3"/>
  <c r="I256" i="3" s="1"/>
  <c r="H252" i="3"/>
  <c r="I252" i="3" s="1"/>
  <c r="G10" i="7"/>
  <c r="H10" i="7" s="1"/>
  <c r="H226" i="3"/>
  <c r="I226" i="3" s="1"/>
  <c r="H219" i="3"/>
  <c r="I219" i="3" s="1"/>
  <c r="H217" i="3"/>
  <c r="I217" i="3" s="1"/>
  <c r="H228" i="3"/>
  <c r="I228" i="3" s="1"/>
  <c r="H224" i="3"/>
  <c r="I224" i="3" s="1"/>
  <c r="H227" i="3"/>
  <c r="I227" i="3" s="1"/>
  <c r="H225" i="3"/>
  <c r="I225" i="3" s="1"/>
  <c r="H223" i="3"/>
  <c r="I223" i="3" s="1"/>
  <c r="I12" i="3"/>
  <c r="E7" i="5"/>
  <c r="C4" i="11" s="1"/>
  <c r="J15" i="5"/>
  <c r="J11" i="5"/>
  <c r="J30" i="5"/>
  <c r="E7" i="11" s="1"/>
  <c r="G31" i="15"/>
  <c r="G4" i="9" s="1"/>
  <c r="D15" i="7"/>
  <c r="E9" i="9" s="1"/>
  <c r="H198" i="3"/>
  <c r="I198" i="3" s="1"/>
  <c r="H194" i="3"/>
  <c r="I194" i="3" s="1"/>
  <c r="H168" i="3"/>
  <c r="I168" i="3" s="1"/>
  <c r="H161" i="3"/>
  <c r="I161" i="3" s="1"/>
  <c r="H197" i="3"/>
  <c r="I197" i="3" s="1"/>
  <c r="H190" i="3"/>
  <c r="I190" i="3" s="1"/>
  <c r="H167" i="3"/>
  <c r="I167" i="3" s="1"/>
  <c r="H159" i="3"/>
  <c r="I159" i="3" s="1"/>
  <c r="H196" i="3"/>
  <c r="I196" i="3" s="1"/>
  <c r="H188" i="3"/>
  <c r="I188" i="3" s="1"/>
  <c r="H170" i="3"/>
  <c r="I170" i="3" s="1"/>
  <c r="H166" i="3"/>
  <c r="I166" i="3" s="1"/>
  <c r="H199" i="3"/>
  <c r="I199" i="3" s="1"/>
  <c r="H195" i="3"/>
  <c r="I195" i="3" s="1"/>
  <c r="H169" i="3"/>
  <c r="I169" i="3" s="1"/>
  <c r="H165" i="3"/>
  <c r="I165" i="3" s="1"/>
  <c r="G8" i="7"/>
  <c r="H8" i="7" s="1"/>
  <c r="G12" i="7"/>
  <c r="H12" i="7" s="1"/>
  <c r="G6" i="7"/>
  <c r="H6" i="7" s="1"/>
  <c r="G4" i="7"/>
  <c r="H4" i="7" s="1"/>
  <c r="G5" i="7"/>
  <c r="H5" i="7" s="1"/>
  <c r="G9" i="7"/>
  <c r="G13" i="7"/>
  <c r="H13" i="7" s="1"/>
  <c r="G11" i="7"/>
  <c r="H11" i="7" s="1"/>
  <c r="G7" i="7"/>
  <c r="H7" i="7" s="1"/>
  <c r="J5" i="5"/>
  <c r="J13" i="5"/>
  <c r="E16" i="5"/>
  <c r="J6" i="5"/>
  <c r="H16" i="3"/>
  <c r="I16" i="3" s="1"/>
  <c r="H24" i="3"/>
  <c r="H14" i="3"/>
  <c r="I14" i="3" s="1"/>
  <c r="H21" i="3"/>
  <c r="H25" i="3"/>
  <c r="H22" i="3"/>
  <c r="I26" i="3" l="1"/>
  <c r="I28" i="3" s="1"/>
  <c r="E4" i="4" s="1"/>
  <c r="G4" i="4" s="1"/>
  <c r="I55" i="3"/>
  <c r="I57" i="3" s="1"/>
  <c r="I432" i="3"/>
  <c r="I434" i="3" s="1"/>
  <c r="E18" i="4" s="1"/>
  <c r="G18" i="4" s="1"/>
  <c r="I84" i="3"/>
  <c r="I86" i="3" s="1"/>
  <c r="E6" i="4" s="1"/>
  <c r="G6" i="4" s="1"/>
  <c r="I142" i="3"/>
  <c r="I144" i="3" s="1"/>
  <c r="E8" i="4" s="1"/>
  <c r="G8" i="4" s="1"/>
  <c r="I403" i="3"/>
  <c r="I405" i="3" s="1"/>
  <c r="E17" i="4" s="1"/>
  <c r="G17" i="4" s="1"/>
  <c r="I229" i="3"/>
  <c r="I231" i="3" s="1"/>
  <c r="E11" i="4" s="1"/>
  <c r="G11" i="4" s="1"/>
  <c r="I316" i="3"/>
  <c r="I318" i="3" s="1"/>
  <c r="E14" i="4" s="1"/>
  <c r="G14" i="4" s="1"/>
  <c r="I287" i="3"/>
  <c r="I289" i="3" s="1"/>
  <c r="E13" i="4" s="1"/>
  <c r="G13" i="4" s="1"/>
  <c r="I258" i="3"/>
  <c r="I260" i="3" s="1"/>
  <c r="E12" i="4" s="1"/>
  <c r="G12" i="4" s="1"/>
  <c r="I374" i="3"/>
  <c r="I376" i="3" s="1"/>
  <c r="E16" i="4" s="1"/>
  <c r="G16" i="4" s="1"/>
  <c r="I345" i="3"/>
  <c r="I347" i="3" s="1"/>
  <c r="E15" i="4" s="1"/>
  <c r="G15" i="4" s="1"/>
  <c r="I113" i="3"/>
  <c r="I115" i="3" s="1"/>
  <c r="E7" i="4" s="1"/>
  <c r="G7" i="4" s="1"/>
  <c r="J16" i="5"/>
  <c r="E5" i="11" s="1"/>
  <c r="I200" i="3"/>
  <c r="I202" i="3" s="1"/>
  <c r="E10" i="4" s="1"/>
  <c r="G10" i="4" s="1"/>
  <c r="H9" i="7"/>
  <c r="H15" i="7" s="1"/>
  <c r="E10" i="9" s="1"/>
  <c r="E5" i="4"/>
  <c r="G5" i="4" s="1"/>
  <c r="I171" i="3"/>
  <c r="I173" i="3" s="1"/>
  <c r="E9" i="4" s="1"/>
  <c r="G9" i="4" s="1"/>
  <c r="C5" i="11"/>
  <c r="C9" i="11" s="1"/>
  <c r="G7" i="9" s="1"/>
  <c r="G18" i="9" s="1"/>
  <c r="D4" i="10"/>
  <c r="J7" i="5"/>
  <c r="G12" i="9" l="1"/>
  <c r="H9" i="11"/>
  <c r="E4" i="11"/>
  <c r="E9" i="11" s="1"/>
  <c r="G8" i="9" s="1"/>
  <c r="D6" i="10"/>
  <c r="D5" i="10"/>
  <c r="G20" i="4"/>
  <c r="E20" i="4"/>
  <c r="E6" i="9" s="1"/>
  <c r="G15" i="9" s="1"/>
  <c r="G16" i="9" l="1"/>
  <c r="G19" i="9" s="1"/>
  <c r="G13" i="9" s="1"/>
  <c r="F6" i="10"/>
  <c r="F4" i="10"/>
  <c r="F5" i="10" l="1"/>
  <c r="G23" i="9"/>
</calcChain>
</file>

<file path=xl/sharedStrings.xml><?xml version="1.0" encoding="utf-8"?>
<sst xmlns="http://schemas.openxmlformats.org/spreadsheetml/2006/main" count="1500" uniqueCount="287">
  <si>
    <t>Division</t>
  </si>
  <si>
    <t>Name(s) and Title(s) of Preparer(s)</t>
  </si>
  <si>
    <t>Email Address(es) of Preparer(s)</t>
  </si>
  <si>
    <t>Club Email</t>
  </si>
  <si>
    <t>Club FOAPAL</t>
  </si>
  <si>
    <t>Contact Info</t>
  </si>
  <si>
    <t>Membership</t>
  </si>
  <si>
    <t>Number of Dues Paying Members</t>
  </si>
  <si>
    <t>Number of Active Members</t>
  </si>
  <si>
    <t>Total Dues Collected AND Deposited This Year</t>
  </si>
  <si>
    <t>Dues Remaining to be Deposited</t>
  </si>
  <si>
    <t>Officership</t>
  </si>
  <si>
    <t>How Often do Officers Meet?</t>
  </si>
  <si>
    <t>How Many Officers are There?</t>
  </si>
  <si>
    <t>How Many Officers are Undergrads?</t>
  </si>
  <si>
    <t>How Many Officers will be Undergrads Next Year?</t>
  </si>
  <si>
    <t>How Many Current Officers will be Officers Next Year?</t>
  </si>
  <si>
    <t>Advisor</t>
  </si>
  <si>
    <t>Advisor Name</t>
  </si>
  <si>
    <t>Advisor Email</t>
  </si>
  <si>
    <t>Advisor Title</t>
  </si>
  <si>
    <t>Mission</t>
  </si>
  <si>
    <t>CONTINUE to Next Tab</t>
  </si>
  <si>
    <t>XXXXX</t>
  </si>
  <si>
    <t>Capital Expenses</t>
  </si>
  <si>
    <t>Capital Item</t>
  </si>
  <si>
    <t>Quantity</t>
  </si>
  <si>
    <t>Price</t>
  </si>
  <si>
    <t>Total</t>
  </si>
  <si>
    <t>Adjusted Quantity</t>
  </si>
  <si>
    <t>Adjusted Price</t>
  </si>
  <si>
    <t>Adjusted Total</t>
  </si>
  <si>
    <t>Total Capital Expenses</t>
  </si>
  <si>
    <t>Adjusted Total Capital Expenses</t>
  </si>
  <si>
    <t>Notes</t>
  </si>
  <si>
    <t>Event</t>
  </si>
  <si>
    <t>Description</t>
  </si>
  <si>
    <t>Gas</t>
  </si>
  <si>
    <t>Airline</t>
  </si>
  <si>
    <t>Bus</t>
  </si>
  <si>
    <t># Vehicles</t>
  </si>
  <si>
    <t>Total Miles</t>
  </si>
  <si>
    <t>Fixed Cost/Mile</t>
  </si>
  <si>
    <t>Total Cost</t>
  </si>
  <si>
    <t>Adjusted # Vehicles</t>
  </si>
  <si>
    <t>Adjusted Total Miles</t>
  </si>
  <si>
    <t># Rooms</t>
  </si>
  <si>
    <t># Nights</t>
  </si>
  <si>
    <t>Fixed Cost/Room</t>
  </si>
  <si>
    <t>Adjusted # Rooms</t>
  </si>
  <si>
    <t>Adjusted # Nights</t>
  </si>
  <si>
    <t># Tickets</t>
  </si>
  <si>
    <t>Cost/Ticket</t>
  </si>
  <si>
    <t>Adjusted # Tickets</t>
  </si>
  <si>
    <t>Adjusted Cost/Ticket</t>
  </si>
  <si>
    <t>Other Expenses</t>
  </si>
  <si>
    <t>Item</t>
  </si>
  <si>
    <t>Single Event Cost</t>
  </si>
  <si>
    <t>How Many Times will this Event be Held?</t>
  </si>
  <si>
    <t>Total Event Cost</t>
  </si>
  <si>
    <t>Adjusted Single Event Cost</t>
  </si>
  <si>
    <t>Adjusted Total Event Cost</t>
  </si>
  <si>
    <t>Events</t>
  </si>
  <si>
    <t>Total Cost of Events</t>
  </si>
  <si>
    <t>Event Summary</t>
  </si>
  <si>
    <t>Category</t>
  </si>
  <si>
    <t>Procedure Checks (CCC)</t>
  </si>
  <si>
    <t>Missed Budget Meeting</t>
  </si>
  <si>
    <t>Late for Meetings</t>
  </si>
  <si>
    <t>Late Budget Submission</t>
  </si>
  <si>
    <t>Penalty Applicable</t>
  </si>
  <si>
    <t>Expense Type</t>
  </si>
  <si>
    <t>Cost to CCC</t>
  </si>
  <si>
    <t>Expected Club Contribution</t>
  </si>
  <si>
    <t>Dues</t>
  </si>
  <si>
    <t>Members</t>
  </si>
  <si>
    <t>Amount</t>
  </si>
  <si>
    <t>Total Dues Income</t>
  </si>
  <si>
    <t>Buy Price</t>
  </si>
  <si>
    <t>Sell Price</t>
  </si>
  <si>
    <t>Total Profit</t>
  </si>
  <si>
    <t>Total Apparel Profit</t>
  </si>
  <si>
    <t>Endowment</t>
  </si>
  <si>
    <t>Balance</t>
  </si>
  <si>
    <t>Interest</t>
  </si>
  <si>
    <t>Projected Revenue</t>
  </si>
  <si>
    <t>Adjusted Members</t>
  </si>
  <si>
    <t>Adjusted Amount</t>
  </si>
  <si>
    <t>Apparel</t>
  </si>
  <si>
    <t>Adjusted Sell Price</t>
  </si>
  <si>
    <t>Adjusted Buy Price</t>
  </si>
  <si>
    <t>Other Contributions</t>
  </si>
  <si>
    <t>Total Contributions</t>
  </si>
  <si>
    <t>Do You Have One?</t>
  </si>
  <si>
    <t>Earnings</t>
  </si>
  <si>
    <t>Revenue Summary</t>
  </si>
  <si>
    <t>Hotel</t>
  </si>
  <si>
    <t>Budget Summary</t>
  </si>
  <si>
    <t>Projected Event Expenditures</t>
  </si>
  <si>
    <t>Adjusted Event Expenditures</t>
  </si>
  <si>
    <t>Adjusted Revenue</t>
  </si>
  <si>
    <t>Projected Capital Expenses</t>
  </si>
  <si>
    <t>Adjusted Capital Expenses</t>
  </si>
  <si>
    <t>Debit</t>
  </si>
  <si>
    <t>Credit</t>
  </si>
  <si>
    <t>Total Cash Request</t>
  </si>
  <si>
    <t>Adjusted Cash Request</t>
  </si>
  <si>
    <t>Deductions Based on Penalties</t>
  </si>
  <si>
    <t>Adjusted Percent of Request Fundraised</t>
  </si>
  <si>
    <t>Budget Statistics</t>
  </si>
  <si>
    <t>Cost to CCC Per Member</t>
  </si>
  <si>
    <t>Cost to Club Per Member</t>
  </si>
  <si>
    <t>Total Cost Per Member</t>
  </si>
  <si>
    <t>Original</t>
  </si>
  <si>
    <t>Adjusted</t>
  </si>
  <si>
    <t>Starting FOAPAL Balance (before Allocation)</t>
  </si>
  <si>
    <t>Starting RecSports Balance (before Allocation)</t>
  </si>
  <si>
    <t>Total Starting Balance</t>
  </si>
  <si>
    <t>Total CCC Funding</t>
  </si>
  <si>
    <t>Emergency/Nationals Funds Awarded</t>
  </si>
  <si>
    <t>Total RecSports Funding</t>
  </si>
  <si>
    <t>Total Amount</t>
  </si>
  <si>
    <t>Tier 1 Dues</t>
  </si>
  <si>
    <t>Date</t>
  </si>
  <si>
    <t>Money Spent</t>
  </si>
  <si>
    <t>Money Earned</t>
  </si>
  <si>
    <t>Academic Tiers</t>
  </si>
  <si>
    <t>Academic Tier Multiplier</t>
  </si>
  <si>
    <t>Athletic Tiers</t>
  </si>
  <si>
    <t>Athletic Tier Multiplier</t>
  </si>
  <si>
    <t>Cultural Tiers</t>
  </si>
  <si>
    <t>Cultural Tier Multiplier</t>
  </si>
  <si>
    <t>Performing Arts Tiers</t>
  </si>
  <si>
    <t>Performing Arts Multiplier</t>
  </si>
  <si>
    <t>Social Service Tiers</t>
  </si>
  <si>
    <t>Social Service Multiplier</t>
  </si>
  <si>
    <t>Advertising</t>
  </si>
  <si>
    <t>Conference Fees</t>
  </si>
  <si>
    <t>Entertainment</t>
  </si>
  <si>
    <t>Facilities</t>
  </si>
  <si>
    <t>Honorarium</t>
  </si>
  <si>
    <t>Lodging</t>
  </si>
  <si>
    <t>Recording Fees</t>
  </si>
  <si>
    <t>Retreat Fees</t>
  </si>
  <si>
    <t>Supplies</t>
  </si>
  <si>
    <t>Other</t>
  </si>
  <si>
    <t>blank</t>
  </si>
  <si>
    <t>Cost/Bus</t>
  </si>
  <si>
    <t># Buses</t>
  </si>
  <si>
    <t>Adjusted # of Times the Event is to be Held</t>
  </si>
  <si>
    <t>Coaching Fees</t>
  </si>
  <si>
    <t>Total Expenses</t>
  </si>
  <si>
    <t>Total Event Expenses</t>
  </si>
  <si>
    <t>Income</t>
  </si>
  <si>
    <t>Total Event Income</t>
  </si>
  <si>
    <t>Total Event Income/Cost</t>
  </si>
  <si>
    <t xml:space="preserve">Event 7: </t>
  </si>
  <si>
    <t>Miscellaneous Expenses/Income</t>
  </si>
  <si>
    <t>Expenses</t>
  </si>
  <si>
    <t>Total Miscellaneous Expenses</t>
  </si>
  <si>
    <t>Total Miscellaneous Revenue</t>
  </si>
  <si>
    <t>Total Revenue</t>
  </si>
  <si>
    <t>Net Profit</t>
  </si>
  <si>
    <t>Miscellaneous</t>
  </si>
  <si>
    <t>Starting Balance</t>
  </si>
  <si>
    <t>What was Your Concession Stand Revenue</t>
  </si>
  <si>
    <t>What was Your Concession Stand Expense</t>
  </si>
  <si>
    <t>Club Report Summary</t>
  </si>
  <si>
    <t>Failure to Submit Dues</t>
  </si>
  <si>
    <t>Variable</t>
  </si>
  <si>
    <t>Penalty</t>
  </si>
  <si>
    <t>No</t>
  </si>
  <si>
    <t>Food</t>
  </si>
  <si>
    <t>(nonessential)</t>
  </si>
  <si>
    <t>Final Adjusted Request</t>
  </si>
  <si>
    <t>Maximum CCC Contribution</t>
  </si>
  <si>
    <t>Amount Club Needs to Break Even</t>
  </si>
  <si>
    <t>Percent of Costs Fundraised</t>
  </si>
  <si>
    <t>Percent of Active Members Paying Dues</t>
  </si>
  <si>
    <t>Please explain any discrepancies from your club's current FOAPAL statement.</t>
  </si>
  <si>
    <t>N/A</t>
  </si>
  <si>
    <t>Missed Fall CIM</t>
  </si>
  <si>
    <t>Missed Spring CIM</t>
  </si>
  <si>
    <t xml:space="preserve">Event 8: </t>
  </si>
  <si>
    <t xml:space="preserve">Event 9: </t>
  </si>
  <si>
    <t xml:space="preserve">Event 10: </t>
  </si>
  <si>
    <t xml:space="preserve">Event 11: </t>
  </si>
  <si>
    <t xml:space="preserve">Event 12: </t>
  </si>
  <si>
    <t xml:space="preserve">Event 13: </t>
  </si>
  <si>
    <t xml:space="preserve">Event 14: </t>
  </si>
  <si>
    <t xml:space="preserve">Event 15: </t>
  </si>
  <si>
    <t>Club Report (Academic Year-to-Date)</t>
  </si>
  <si>
    <t>Interest/Return Collected</t>
  </si>
  <si>
    <t>Club Endowment ($0 for most clubs)</t>
  </si>
  <si>
    <t>Revenues</t>
  </si>
  <si>
    <t>Total Miscellaneous Revenues-Expenses</t>
  </si>
  <si>
    <t>Please scroll to the bottom of this sheet to record miscellaneous expenses and revenues that do not fall under an "event."</t>
  </si>
  <si>
    <t>This tab is for internal CCC use, please proceed to "Projected Revenue."</t>
  </si>
  <si>
    <t>This tab is for internal CCC use, please proceed to "Capital Expenses."</t>
  </si>
  <si>
    <t>Capital expenses are investments that will remain with the club for at least several years. This includes uniforms, gear, and equipment for the CLUB, and NOT for individual members.</t>
  </si>
  <si>
    <t>This tab for internal CCC use.</t>
  </si>
  <si>
    <t>Thank you for filling out the Budget Sheet!</t>
  </si>
  <si>
    <t>Club Website (if applicable)</t>
  </si>
  <si>
    <t>Club Name (Full official name)</t>
  </si>
  <si>
    <r>
      <t xml:space="preserve">For internal CCC use: </t>
    </r>
    <r>
      <rPr>
        <b/>
        <sz val="11"/>
        <color theme="1"/>
        <rFont val="Calibri"/>
        <family val="2"/>
        <scheme val="minor"/>
      </rPr>
      <t>Process Budget?</t>
    </r>
  </si>
  <si>
    <t>By completing and submitting this application for funding to the Club Coordination Council, (CCC) you affirm and certify that you have truthfully filled out this document to the best of your knowledge and ability. You also certify that you are able and willing to disclose to the CCC the existence and contents of any and all accounts that your club has partial or restricted-use access to, in addition to your club's SAO club FOAPAL (including but not limited to relevant FOAPALs managed or administered by any academic department, Student Affairs office, or any other on-campus or off-campus source). You further confirm that you understand that CCC funding is limited and that funds requested through this application will be distributed on an adjusted need-based basis: as such, you understand that your club is not guaranteed to receive funds by completing and submitting this application. Additionally, you understand that any CCC funds granted to your club are granted subject to the terms outlined in the CCC Bylaws and all relevant CCC Guidelines, which you may find at ccc.nd.edu/guidelines.</t>
  </si>
  <si>
    <t>Endowment (Most clubs do not have an endowment)</t>
  </si>
  <si>
    <t>Club Apparel Sales</t>
  </si>
  <si>
    <t>This is the last tab that requires your attention. You may now submit your Budget Sheet as indicated on the SAM page at ccc.nd.edu/sam.</t>
  </si>
  <si>
    <t>Total Deduction:</t>
  </si>
  <si>
    <t>Special Interest Tiers (non-religious)</t>
  </si>
  <si>
    <t>Special Interest Tiers (religious)</t>
  </si>
  <si>
    <t>Special Interest (religious) Multiplier</t>
  </si>
  <si>
    <t>Special Interest (non-religious) Multiplier</t>
  </si>
  <si>
    <t>Food Centered Events</t>
  </si>
  <si>
    <t>Copying Expenses</t>
  </si>
  <si>
    <t>Investment Income</t>
  </si>
  <si>
    <t xml:space="preserve">Investment Income </t>
  </si>
  <si>
    <t>RecSports Funding</t>
  </si>
  <si>
    <t>CCC Funding</t>
  </si>
  <si>
    <t>Endowment Returns</t>
  </si>
  <si>
    <t>Concession Stand</t>
  </si>
  <si>
    <t>Endowment Size</t>
  </si>
  <si>
    <t>Car Rental</t>
  </si>
  <si>
    <t>Rental Car</t>
  </si>
  <si>
    <t># Days</t>
  </si>
  <si>
    <t>Cost/Car</t>
  </si>
  <si>
    <t>Adjusted # Vehicle-Days</t>
  </si>
  <si>
    <t>Adjusted Cost/Car</t>
  </si>
  <si>
    <t>Dues Collection</t>
  </si>
  <si>
    <t>Are some of your expenses paid for by a departmental account?</t>
  </si>
  <si>
    <t>Financial Information</t>
  </si>
  <si>
    <t>Briefly describe your club's mission.</t>
  </si>
  <si>
    <t>Are any of the expenses or revenues listed in this budget sheet associated with an account other than your GLez-visible club account?</t>
  </si>
  <si>
    <t>CCC Concession Stands (Not guaranteed, but you may apply to show interest)</t>
  </si>
  <si>
    <t>The club will require CCC funding in order to be able to conduct the events outlined in this budget sheet.</t>
  </si>
  <si>
    <t>Having CCC funds would be helpful for the club in conducting  the events outlined in this budget sheet.</t>
  </si>
  <si>
    <t xml:space="preserve">I do not expect a spring allocation, but would like to be eligible for the CCC's contingency funding. </t>
  </si>
  <si>
    <t>Another reason (please explain in notes).</t>
  </si>
  <si>
    <t>Reason for Requesting funds</t>
  </si>
  <si>
    <t xml:space="preserve">Can be found by emailing your Division </t>
  </si>
  <si>
    <t>Challenge Fund</t>
  </si>
  <si>
    <t>Spring Allocations 2024</t>
  </si>
  <si>
    <t>Link to Club Constitution (if possible):</t>
  </si>
  <si>
    <t>How frequently do you speak to your advisor?</t>
  </si>
  <si>
    <t>How often do you update your website?</t>
  </si>
  <si>
    <t>Do you have an off-campus bank account?</t>
  </si>
  <si>
    <t>Summer 2023</t>
  </si>
  <si>
    <t>CCC Funding 2023-2024 AY</t>
  </si>
  <si>
    <t>CCC Allocation (Spring 2023)</t>
  </si>
  <si>
    <t>Appeals from CCC Contingency Fund (2023-2024 AY)</t>
  </si>
  <si>
    <t>Appeals from CCC Collaboration Fund (2023-2024 AY)</t>
  </si>
  <si>
    <t>Appeals from FMB Collaboration Fund (2023-2024 AY)</t>
  </si>
  <si>
    <t>RecSports Funding 2023-2024 AY</t>
  </si>
  <si>
    <t>RecSports Allocation 2023-2024 AY</t>
  </si>
  <si>
    <t>ND Day (2023-2024 AY)</t>
  </si>
  <si>
    <t>Donations (April 2023)</t>
  </si>
  <si>
    <t>Challenge Fund (August 2023)</t>
  </si>
  <si>
    <t>Dues Collected 2023-2024 AY</t>
  </si>
  <si>
    <t>Total Dues Collected 2023-2024 AY</t>
  </si>
  <si>
    <t xml:space="preserve"> $                                                                             -  </t>
  </si>
  <si>
    <t>Did You Have a Concession Stand in Fall 2023?</t>
  </si>
  <si>
    <t>Are You Applying for a Concession Stand in Fall 2024?</t>
  </si>
  <si>
    <t>Past Events (Events held in 2023-2024 Academic Year)</t>
  </si>
  <si>
    <t>Event 1:</t>
  </si>
  <si>
    <t xml:space="preserve">Event 2: </t>
  </si>
  <si>
    <t xml:space="preserve">Event 3: </t>
  </si>
  <si>
    <t xml:space="preserve">Event 4: </t>
  </si>
  <si>
    <t>Event 5:</t>
  </si>
  <si>
    <t xml:space="preserve">Event 6: </t>
  </si>
  <si>
    <t>No action needed if your present balance in FOAPAL = "Total Starting Balance Fall 2024" below. Otherwise, please explain the discrepancy in the green cell to the bottom right.</t>
  </si>
  <si>
    <t>Total Starting Balance Fall 2024</t>
  </si>
  <si>
    <t>Projected Events (planned for 2024-2025 Academic Year)</t>
  </si>
  <si>
    <t xml:space="preserve">Event 1: </t>
  </si>
  <si>
    <t xml:space="preserve">Event 5: </t>
  </si>
  <si>
    <t>Projected Revenue (for 2024-2025)</t>
  </si>
  <si>
    <t>2024-2025 Revenue</t>
  </si>
  <si>
    <t>Total Projected Profit (Spring 2025)</t>
  </si>
  <si>
    <t>Capital Expenses (for 2024-2025)</t>
  </si>
  <si>
    <t>Starting Account Balance for 2024-2025</t>
  </si>
  <si>
    <t>Travel Expenses</t>
  </si>
  <si>
    <t>Tier 1 Dues per Member</t>
  </si>
  <si>
    <t>Tier 2 Dues (Optional) per Member</t>
  </si>
  <si>
    <t>Tier 2 Dues (Optional)</t>
  </si>
  <si>
    <t xml:space="preserve">Tier 2 Dues (Optional) </t>
  </si>
  <si>
    <t>Can be found by emailing ccc@nd.edu</t>
  </si>
  <si>
    <t>SABS 2024 v3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</si>
</sst>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39"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24"/>
      <color theme="1"/>
      <name val="Calibri"/>
      <family val="2"/>
      <scheme val="minor"/>
    </font>
    <font>
      <b/>
      <sz val="28"/>
      <color theme="1"/>
      <name val="Calibri"/>
      <family val="2"/>
      <scheme val="minor"/>
    </font>
    <font>
      <b/>
      <sz val="36"/>
      <color theme="1"/>
      <name val="Calibri"/>
      <family val="2"/>
      <scheme val="minor"/>
    </font>
    <font>
      <sz val="12"/>
      <color theme="1"/>
      <name val="Calibri"/>
      <family val="2"/>
      <scheme val="minor"/>
    </font>
    <font>
      <sz val="14"/>
      <color theme="1"/>
      <name val="Calibri"/>
      <family val="2"/>
      <scheme val="minor"/>
    </font>
    <font>
      <sz val="18"/>
      <color theme="1"/>
      <name val="Calibri"/>
      <family val="2"/>
      <scheme val="minor"/>
    </font>
    <font>
      <sz val="20"/>
      <color theme="1"/>
      <name val="Calibri"/>
      <family val="2"/>
      <scheme val="minor"/>
    </font>
    <font>
      <sz val="11"/>
      <name val="Calibri"/>
      <family val="2"/>
      <scheme val="minor"/>
    </font>
    <font>
      <b/>
      <sz val="16"/>
      <name val="Calibri"/>
      <family val="2"/>
      <scheme val="minor"/>
    </font>
    <font>
      <sz val="12"/>
      <name val="Calibri"/>
      <family val="2"/>
      <scheme val="minor"/>
    </font>
    <font>
      <i/>
      <sz val="11"/>
      <name val="Calibri"/>
      <family val="2"/>
      <scheme val="minor"/>
    </font>
    <font>
      <sz val="12"/>
      <color theme="1"/>
      <name val="Calibri"/>
      <family val="2"/>
    </font>
    <font>
      <sz val="16"/>
      <color theme="1"/>
      <name val="Calibri"/>
      <family val="2"/>
      <scheme val="minor"/>
    </font>
    <font>
      <b/>
      <sz val="18"/>
      <color theme="1"/>
      <name val="Calibri"/>
      <family val="2"/>
      <scheme val="minor"/>
    </font>
    <font>
      <b/>
      <sz val="12"/>
      <color theme="1"/>
      <name val="Calibri"/>
      <family val="2"/>
      <scheme val="minor"/>
    </font>
    <font>
      <sz val="11"/>
      <color rgb="FF000000"/>
      <name val="Calibri"/>
      <family val="2"/>
    </font>
    <font>
      <b/>
      <sz val="36"/>
      <color theme="1"/>
      <name val="Palatino Linotype"/>
      <family val="1"/>
    </font>
    <font>
      <sz val="12"/>
      <color theme="1"/>
      <name val="Palatino Linotype"/>
      <family val="1"/>
    </font>
    <font>
      <sz val="11"/>
      <color theme="1"/>
      <name val="Palatino Linotype"/>
      <family val="1"/>
    </font>
    <font>
      <i/>
      <sz val="18"/>
      <color theme="1"/>
      <name val="Calibri"/>
      <family val="2"/>
      <scheme val="minor"/>
    </font>
    <font>
      <sz val="14"/>
      <color theme="1"/>
      <name val="Palatino Linotype"/>
      <family val="1"/>
    </font>
    <font>
      <b/>
      <sz val="36"/>
      <name val="Palatino Linotype"/>
      <family val="1"/>
    </font>
    <font>
      <i/>
      <sz val="8"/>
      <color theme="1"/>
      <name val="Palatino Linotype"/>
      <family val="1"/>
    </font>
    <font>
      <sz val="14"/>
      <color rgb="FF000000"/>
      <name val="Calibri"/>
      <family val="2"/>
      <scheme val="minor"/>
    </font>
    <font>
      <sz val="14"/>
      <color theme="1"/>
      <name val="Calibri (Body)"/>
    </font>
    <font>
      <i/>
      <sz val="14"/>
      <color theme="1"/>
      <name val="Calibri"/>
      <family val="2"/>
      <scheme val="minor"/>
    </font>
    <font>
      <sz val="14"/>
      <name val="Calibri"/>
      <family val="2"/>
      <scheme val="minor"/>
    </font>
    <font>
      <b/>
      <i/>
      <sz val="12"/>
      <color theme="1"/>
      <name val="Palatino Linotype"/>
      <family val="1"/>
    </font>
  </fonts>
  <fills count="15">
    <fill>
      <patternFill patternType="none"/>
    </fill>
    <fill>
      <patternFill patternType="gray125"/>
    </fill>
    <fill>
      <patternFill patternType="solid">
        <fgColor rgb="FFFFFF00"/>
        <bgColor indexed="64"/>
      </patternFill>
    </fill>
    <fill>
      <patternFill patternType="solid">
        <fgColor rgb="FFCCCCFF"/>
        <bgColor indexed="64"/>
      </patternFill>
    </fill>
    <fill>
      <patternFill patternType="solid">
        <fgColor theme="9" tint="0.59999389629810485"/>
        <bgColor indexed="64"/>
      </patternFill>
    </fill>
    <fill>
      <patternFill patternType="solid">
        <fgColor theme="2" tint="-0.499984740745262"/>
        <bgColor indexed="64"/>
      </patternFill>
    </fill>
    <fill>
      <patternFill patternType="solid">
        <fgColor rgb="FFFF9999"/>
        <bgColor indexed="64"/>
      </patternFill>
    </fill>
    <fill>
      <patternFill patternType="solid">
        <fgColor theme="2" tint="-0.249977111117893"/>
        <bgColor indexed="64"/>
      </patternFill>
    </fill>
    <fill>
      <patternFill patternType="solid">
        <fgColor theme="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rgb="FFC5E0B3"/>
        <bgColor rgb="FFC5E0B3"/>
      </patternFill>
    </fill>
    <fill>
      <patternFill patternType="solid">
        <fgColor theme="4" tint="0.59999389629810485"/>
        <bgColor indexed="64"/>
      </patternFill>
    </fill>
    <fill>
      <patternFill patternType="solid">
        <fgColor rgb="FFC6E0B4"/>
        <bgColor rgb="FF000000"/>
      </patternFill>
    </fill>
  </fills>
  <borders count="62">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bottom/>
      <diagonal/>
    </border>
    <border>
      <left/>
      <right style="medium">
        <color auto="1"/>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right style="medium">
        <color auto="1"/>
      </right>
      <top style="thin">
        <color auto="1"/>
      </top>
      <bottom style="medium">
        <color auto="1"/>
      </bottom>
      <diagonal/>
    </border>
    <border>
      <left/>
      <right style="medium">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medium">
        <color auto="1"/>
      </bottom>
      <diagonal/>
    </border>
    <border>
      <left/>
      <right/>
      <top style="thin">
        <color auto="1"/>
      </top>
      <bottom style="thin">
        <color auto="1"/>
      </bottom>
      <diagonal/>
    </border>
    <border>
      <left style="medium">
        <color auto="1"/>
      </left>
      <right/>
      <top style="thin">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medium">
        <color auto="1"/>
      </right>
      <top style="thin">
        <color auto="1"/>
      </top>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style="thin">
        <color auto="1"/>
      </right>
      <top style="thin">
        <color auto="1"/>
      </top>
      <bottom style="medium">
        <color auto="1"/>
      </bottom>
      <diagonal/>
    </border>
    <border>
      <left/>
      <right style="medium">
        <color auto="1"/>
      </right>
      <top/>
      <bottom style="medium">
        <color auto="1"/>
      </bottom>
      <diagonal/>
    </border>
    <border>
      <left/>
      <right style="medium">
        <color auto="1"/>
      </right>
      <top/>
      <bottom style="thin">
        <color auto="1"/>
      </bottom>
      <diagonal/>
    </border>
    <border>
      <left/>
      <right style="thin">
        <color indexed="64"/>
      </right>
      <top style="medium">
        <color auto="1"/>
      </top>
      <bottom style="thin">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style="medium">
        <color auto="1"/>
      </top>
      <bottom style="thin">
        <color auto="1"/>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thin">
        <color auto="1"/>
      </right>
      <top/>
      <bottom/>
      <diagonal/>
    </border>
    <border>
      <left style="thin">
        <color auto="1"/>
      </left>
      <right style="thin">
        <color auto="1"/>
      </right>
      <top/>
      <bottom style="medium">
        <color auto="1"/>
      </bottom>
      <diagonal/>
    </border>
    <border>
      <left style="medium">
        <color indexed="64"/>
      </left>
      <right style="medium">
        <color indexed="64"/>
      </right>
      <top style="medium">
        <color indexed="64"/>
      </top>
      <bottom style="medium">
        <color indexed="64"/>
      </bottom>
      <diagonal/>
    </border>
    <border>
      <left style="thin">
        <color auto="1"/>
      </left>
      <right style="medium">
        <color auto="1"/>
      </right>
      <top/>
      <bottom style="medium">
        <color auto="1"/>
      </bottom>
      <diagonal/>
    </border>
    <border>
      <left style="medium">
        <color auto="1"/>
      </left>
      <right style="thin">
        <color auto="1"/>
      </right>
      <top/>
      <bottom style="medium">
        <color auto="1"/>
      </bottom>
      <diagonal/>
    </border>
    <border>
      <left style="thin">
        <color auto="1"/>
      </left>
      <right/>
      <top/>
      <bottom style="thin">
        <color auto="1"/>
      </bottom>
      <diagonal/>
    </border>
    <border>
      <left/>
      <right style="thin">
        <color auto="1"/>
      </right>
      <top/>
      <bottom style="thin">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style="thin">
        <color rgb="FF000000"/>
      </left>
      <right style="thin">
        <color rgb="FF000000"/>
      </right>
      <top style="thin">
        <color rgb="FF000000"/>
      </top>
      <bottom style="medium">
        <color rgb="FF000000"/>
      </bottom>
      <diagonal/>
    </border>
    <border>
      <left/>
      <right style="thin">
        <color auto="1"/>
      </right>
      <top/>
      <bottom/>
      <diagonal/>
    </border>
  </borders>
  <cellStyleXfs count="4">
    <xf numFmtId="0" fontId="0" fillId="0" borderId="0"/>
    <xf numFmtId="44" fontId="8" fillId="0" borderId="0" applyFont="0" applyFill="0" applyBorder="0" applyAlignment="0" applyProtection="0"/>
    <xf numFmtId="9" fontId="8" fillId="0" borderId="0" applyFont="0" applyFill="0" applyBorder="0" applyAlignment="0" applyProtection="0"/>
    <xf numFmtId="0" fontId="26" fillId="0" borderId="0"/>
  </cellStyleXfs>
  <cellXfs count="503">
    <xf numFmtId="0" fontId="0" fillId="0" borderId="0" xfId="0"/>
    <xf numFmtId="0" fontId="0" fillId="0" borderId="5" xfId="0" applyBorder="1"/>
    <xf numFmtId="0" fontId="0" fillId="0" borderId="6" xfId="0" applyBorder="1"/>
    <xf numFmtId="0" fontId="13" fillId="0" borderId="0" xfId="0" applyFont="1" applyAlignment="1">
      <alignment horizontal="center"/>
    </xf>
    <xf numFmtId="0" fontId="13" fillId="0" borderId="0" xfId="0" applyFont="1" applyAlignment="1">
      <alignment horizontal="center" wrapText="1"/>
    </xf>
    <xf numFmtId="0" fontId="18" fillId="0" borderId="0" xfId="0" applyFont="1"/>
    <xf numFmtId="0" fontId="18" fillId="0" borderId="9" xfId="0" applyFont="1" applyBorder="1"/>
    <xf numFmtId="0" fontId="14" fillId="4" borderId="1" xfId="0" applyFont="1" applyFill="1" applyBorder="1" applyAlignment="1" applyProtection="1">
      <alignment wrapText="1"/>
      <protection locked="0"/>
    </xf>
    <xf numFmtId="44" fontId="14" fillId="4" borderId="1" xfId="1" applyFont="1" applyFill="1" applyBorder="1" applyAlignment="1" applyProtection="1">
      <alignment wrapText="1"/>
      <protection locked="0"/>
    </xf>
    <xf numFmtId="0" fontId="14" fillId="4" borderId="10" xfId="0" applyFont="1" applyFill="1" applyBorder="1" applyAlignment="1" applyProtection="1">
      <alignment wrapText="1"/>
      <protection locked="0"/>
    </xf>
    <xf numFmtId="0" fontId="0" fillId="4" borderId="1" xfId="0" applyFill="1" applyBorder="1" applyAlignment="1" applyProtection="1">
      <alignment wrapText="1"/>
      <protection locked="0"/>
    </xf>
    <xf numFmtId="0" fontId="0" fillId="4" borderId="10" xfId="0" applyFill="1" applyBorder="1" applyAlignment="1" applyProtection="1">
      <alignment wrapText="1"/>
      <protection locked="0"/>
    </xf>
    <xf numFmtId="0" fontId="0" fillId="4" borderId="11" xfId="0" applyFill="1" applyBorder="1" applyAlignment="1" applyProtection="1">
      <alignment wrapText="1"/>
      <protection locked="0"/>
    </xf>
    <xf numFmtId="44" fontId="0" fillId="4" borderId="12" xfId="1" applyFont="1" applyFill="1" applyBorder="1" applyAlignment="1" applyProtection="1">
      <alignment wrapText="1"/>
      <protection locked="0"/>
    </xf>
    <xf numFmtId="0" fontId="15" fillId="4" borderId="10" xfId="0" applyFont="1" applyFill="1" applyBorder="1" applyAlignment="1" applyProtection="1">
      <alignment wrapText="1"/>
      <protection locked="0"/>
    </xf>
    <xf numFmtId="0" fontId="15" fillId="4" borderId="11" xfId="0" applyFont="1" applyFill="1" applyBorder="1" applyAlignment="1" applyProtection="1">
      <alignment wrapText="1"/>
      <protection locked="0"/>
    </xf>
    <xf numFmtId="0" fontId="7" fillId="4" borderId="1" xfId="0" applyFont="1" applyFill="1" applyBorder="1" applyAlignment="1" applyProtection="1">
      <alignment wrapText="1"/>
      <protection locked="0"/>
    </xf>
    <xf numFmtId="0" fontId="0" fillId="4" borderId="7" xfId="0" applyFill="1" applyBorder="1" applyAlignment="1" applyProtection="1">
      <alignment wrapText="1"/>
      <protection locked="0"/>
    </xf>
    <xf numFmtId="0" fontId="0" fillId="4" borderId="35" xfId="0" applyFill="1" applyBorder="1" applyAlignment="1" applyProtection="1">
      <alignment wrapText="1"/>
      <protection locked="0"/>
    </xf>
    <xf numFmtId="0" fontId="0" fillId="4" borderId="13" xfId="0" applyFill="1" applyBorder="1" applyAlignment="1" applyProtection="1">
      <alignment wrapText="1"/>
      <protection locked="0"/>
    </xf>
    <xf numFmtId="0" fontId="14" fillId="4" borderId="11" xfId="0" applyFont="1" applyFill="1" applyBorder="1" applyAlignment="1" applyProtection="1">
      <alignment wrapText="1"/>
      <protection locked="0"/>
    </xf>
    <xf numFmtId="0" fontId="14" fillId="4" borderId="28" xfId="0" applyFont="1" applyFill="1" applyBorder="1" applyAlignment="1" applyProtection="1">
      <alignment wrapText="1"/>
      <protection locked="0"/>
    </xf>
    <xf numFmtId="0" fontId="14" fillId="4" borderId="40" xfId="0" applyFont="1" applyFill="1" applyBorder="1" applyAlignment="1" applyProtection="1">
      <alignment wrapText="1"/>
      <protection locked="0"/>
    </xf>
    <xf numFmtId="0" fontId="0" fillId="4" borderId="38" xfId="0" applyFill="1" applyBorder="1" applyAlignment="1" applyProtection="1">
      <alignment wrapText="1"/>
      <protection locked="0"/>
    </xf>
    <xf numFmtId="0" fontId="0" fillId="4" borderId="39" xfId="0" applyFill="1" applyBorder="1" applyAlignment="1" applyProtection="1">
      <alignment wrapText="1"/>
      <protection locked="0"/>
    </xf>
    <xf numFmtId="0" fontId="0" fillId="4" borderId="36" xfId="0" applyFill="1" applyBorder="1" applyAlignment="1" applyProtection="1">
      <alignment wrapText="1"/>
      <protection locked="0"/>
    </xf>
    <xf numFmtId="0" fontId="0" fillId="0" borderId="0" xfId="0" applyAlignment="1">
      <alignment wrapText="1"/>
    </xf>
    <xf numFmtId="0" fontId="0" fillId="0" borderId="9" xfId="0" applyBorder="1" applyAlignment="1">
      <alignment wrapText="1"/>
    </xf>
    <xf numFmtId="49" fontId="0" fillId="0" borderId="0" xfId="0" applyNumberFormat="1" applyAlignment="1">
      <alignment wrapText="1"/>
    </xf>
    <xf numFmtId="0" fontId="0" fillId="0" borderId="6" xfId="0" applyBorder="1" applyAlignment="1">
      <alignment wrapText="1"/>
    </xf>
    <xf numFmtId="0" fontId="15" fillId="0" borderId="5" xfId="0" applyFont="1" applyBorder="1" applyAlignment="1">
      <alignment wrapText="1"/>
    </xf>
    <xf numFmtId="0" fontId="15" fillId="0" borderId="6" xfId="0" applyFont="1" applyBorder="1" applyAlignment="1">
      <alignment wrapText="1"/>
    </xf>
    <xf numFmtId="0" fontId="15" fillId="0" borderId="19" xfId="0" applyFont="1" applyBorder="1" applyAlignment="1">
      <alignment wrapText="1"/>
    </xf>
    <xf numFmtId="0" fontId="14" fillId="0" borderId="1" xfId="0" applyFont="1" applyBorder="1" applyAlignment="1">
      <alignment wrapText="1"/>
    </xf>
    <xf numFmtId="0" fontId="14" fillId="0" borderId="24" xfId="0" applyFont="1" applyBorder="1" applyAlignment="1">
      <alignment wrapText="1"/>
    </xf>
    <xf numFmtId="0" fontId="14" fillId="0" borderId="7" xfId="0" applyFont="1" applyBorder="1" applyAlignment="1">
      <alignment wrapText="1"/>
    </xf>
    <xf numFmtId="44" fontId="14" fillId="6" borderId="1" xfId="1" applyFont="1" applyFill="1" applyBorder="1" applyAlignment="1" applyProtection="1">
      <alignment wrapText="1"/>
    </xf>
    <xf numFmtId="0" fontId="14" fillId="5" borderId="1" xfId="0" applyFont="1" applyFill="1" applyBorder="1" applyAlignment="1">
      <alignment wrapText="1"/>
    </xf>
    <xf numFmtId="0" fontId="14" fillId="5" borderId="7" xfId="0" applyFont="1" applyFill="1" applyBorder="1" applyAlignment="1">
      <alignment wrapText="1"/>
    </xf>
    <xf numFmtId="0" fontId="7" fillId="0" borderId="1" xfId="0" applyFont="1" applyBorder="1" applyAlignment="1">
      <alignment wrapText="1"/>
    </xf>
    <xf numFmtId="0" fontId="14" fillId="5" borderId="24" xfId="0" applyFont="1" applyFill="1" applyBorder="1" applyAlignment="1">
      <alignment wrapText="1"/>
    </xf>
    <xf numFmtId="0" fontId="14" fillId="5" borderId="12" xfId="0" applyFont="1" applyFill="1" applyBorder="1" applyAlignment="1">
      <alignment wrapText="1"/>
    </xf>
    <xf numFmtId="0" fontId="15" fillId="4" borderId="16" xfId="0" applyFont="1" applyFill="1" applyBorder="1" applyAlignment="1" applyProtection="1">
      <alignment wrapText="1"/>
      <protection locked="0"/>
    </xf>
    <xf numFmtId="44" fontId="14" fillId="4" borderId="12" xfId="1" applyFont="1" applyFill="1" applyBorder="1" applyAlignment="1" applyProtection="1">
      <alignment wrapText="1"/>
      <protection locked="0"/>
    </xf>
    <xf numFmtId="44" fontId="14" fillId="4" borderId="7" xfId="1" applyFont="1" applyFill="1" applyBorder="1" applyAlignment="1" applyProtection="1">
      <alignment wrapText="1"/>
      <protection locked="0"/>
    </xf>
    <xf numFmtId="44" fontId="14" fillId="4" borderId="13" xfId="1" applyFont="1" applyFill="1" applyBorder="1" applyAlignment="1" applyProtection="1">
      <alignment wrapText="1"/>
      <protection locked="0"/>
    </xf>
    <xf numFmtId="0" fontId="15" fillId="0" borderId="8" xfId="0" applyFont="1" applyBorder="1" applyAlignment="1">
      <alignment wrapText="1"/>
    </xf>
    <xf numFmtId="0" fontId="15" fillId="0" borderId="9" xfId="0" applyFont="1" applyBorder="1" applyAlignment="1">
      <alignment wrapText="1"/>
    </xf>
    <xf numFmtId="0" fontId="15" fillId="0" borderId="5" xfId="0" applyFont="1" applyBorder="1" applyAlignment="1" applyProtection="1">
      <alignment wrapText="1"/>
      <protection hidden="1"/>
    </xf>
    <xf numFmtId="0" fontId="15" fillId="0" borderId="0" xfId="0" applyFont="1" applyAlignment="1" applyProtection="1">
      <alignment wrapText="1"/>
      <protection hidden="1"/>
    </xf>
    <xf numFmtId="0" fontId="0" fillId="0" borderId="0" xfId="0" applyAlignment="1" applyProtection="1">
      <alignment wrapText="1"/>
      <protection hidden="1"/>
    </xf>
    <xf numFmtId="49" fontId="0" fillId="0" borderId="0" xfId="0" applyNumberFormat="1" applyAlignment="1" applyProtection="1">
      <alignment wrapText="1"/>
      <protection hidden="1"/>
    </xf>
    <xf numFmtId="0" fontId="22" fillId="0" borderId="0" xfId="0" applyFont="1" applyProtection="1">
      <protection hidden="1"/>
    </xf>
    <xf numFmtId="14" fontId="15" fillId="4" borderId="16" xfId="0" applyNumberFormat="1" applyFont="1" applyFill="1" applyBorder="1" applyAlignment="1" applyProtection="1">
      <alignment wrapText="1"/>
      <protection locked="0"/>
    </xf>
    <xf numFmtId="0" fontId="6" fillId="4" borderId="28" xfId="0" applyFont="1" applyFill="1" applyBorder="1" applyAlignment="1" applyProtection="1">
      <alignment wrapText="1"/>
      <protection locked="0"/>
    </xf>
    <xf numFmtId="44" fontId="6" fillId="4" borderId="1" xfId="1" applyFont="1" applyFill="1" applyBorder="1" applyAlignment="1" applyProtection="1">
      <alignment wrapText="1"/>
      <protection locked="0"/>
    </xf>
    <xf numFmtId="14" fontId="14" fillId="4" borderId="28" xfId="0" applyNumberFormat="1" applyFont="1" applyFill="1" applyBorder="1" applyAlignment="1" applyProtection="1">
      <alignment wrapText="1"/>
      <protection locked="0"/>
    </xf>
    <xf numFmtId="44" fontId="18" fillId="0" borderId="0" xfId="0" applyNumberFormat="1" applyFont="1"/>
    <xf numFmtId="0" fontId="5" fillId="4" borderId="1" xfId="0" applyFont="1" applyFill="1" applyBorder="1" applyAlignment="1" applyProtection="1">
      <alignment wrapText="1"/>
      <protection locked="0"/>
    </xf>
    <xf numFmtId="0" fontId="5" fillId="4" borderId="10" xfId="0" applyFont="1" applyFill="1" applyBorder="1" applyAlignment="1" applyProtection="1">
      <alignment wrapText="1"/>
      <protection locked="0"/>
    </xf>
    <xf numFmtId="0" fontId="0" fillId="0" borderId="17" xfId="0" applyBorder="1"/>
    <xf numFmtId="0" fontId="0" fillId="0" borderId="18" xfId="0" applyBorder="1"/>
    <xf numFmtId="0" fontId="15" fillId="0" borderId="0" xfId="0" applyFont="1" applyAlignment="1">
      <alignment wrapText="1"/>
    </xf>
    <xf numFmtId="0" fontId="0" fillId="0" borderId="18" xfId="0" applyBorder="1" applyAlignment="1" applyProtection="1">
      <alignment wrapText="1"/>
      <protection locked="0"/>
    </xf>
    <xf numFmtId="0" fontId="0" fillId="0" borderId="0" xfId="0" applyAlignment="1" applyProtection="1">
      <alignment wrapText="1"/>
      <protection locked="0"/>
    </xf>
    <xf numFmtId="0" fontId="0" fillId="0" borderId="9" xfId="0" applyBorder="1" applyAlignment="1" applyProtection="1">
      <alignment wrapText="1"/>
      <protection locked="0"/>
    </xf>
    <xf numFmtId="0" fontId="15" fillId="0" borderId="18" xfId="0" applyFont="1" applyBorder="1" applyAlignment="1" applyProtection="1">
      <alignment wrapText="1"/>
      <protection locked="0"/>
    </xf>
    <xf numFmtId="0" fontId="15" fillId="4" borderId="1" xfId="0" applyFont="1" applyFill="1" applyBorder="1" applyAlignment="1" applyProtection="1">
      <alignment wrapText="1"/>
      <protection locked="0"/>
    </xf>
    <xf numFmtId="0" fontId="15" fillId="4" borderId="12" xfId="0" applyFont="1" applyFill="1" applyBorder="1" applyAlignment="1" applyProtection="1">
      <alignment wrapText="1"/>
      <protection locked="0"/>
    </xf>
    <xf numFmtId="0" fontId="15" fillId="0" borderId="0" xfId="0" applyFont="1" applyAlignment="1" applyProtection="1">
      <alignment wrapText="1"/>
      <protection locked="0"/>
    </xf>
    <xf numFmtId="44" fontId="15" fillId="4" borderId="12" xfId="1" applyFont="1" applyFill="1" applyBorder="1" applyAlignment="1" applyProtection="1">
      <alignment wrapText="1"/>
      <protection locked="0"/>
    </xf>
    <xf numFmtId="44" fontId="15" fillId="4" borderId="1" xfId="1" applyFont="1" applyFill="1" applyBorder="1" applyAlignment="1" applyProtection="1">
      <alignment wrapText="1"/>
      <protection locked="0"/>
    </xf>
    <xf numFmtId="0" fontId="15" fillId="0" borderId="18" xfId="0" applyFont="1" applyBorder="1" applyAlignment="1">
      <alignment wrapText="1"/>
    </xf>
    <xf numFmtId="0" fontId="0" fillId="0" borderId="1" xfId="0" applyBorder="1" applyAlignment="1">
      <alignment horizontal="center" wrapText="1"/>
    </xf>
    <xf numFmtId="0" fontId="10" fillId="0" borderId="19" xfId="0" applyFont="1" applyBorder="1" applyAlignment="1" applyProtection="1">
      <alignment wrapText="1"/>
      <protection locked="0"/>
    </xf>
    <xf numFmtId="0" fontId="15" fillId="0" borderId="5" xfId="0" applyFont="1" applyBorder="1" applyAlignment="1" applyProtection="1">
      <alignment wrapText="1"/>
      <protection locked="0"/>
    </xf>
    <xf numFmtId="0" fontId="15" fillId="0" borderId="8" xfId="0" applyFont="1" applyBorder="1" applyAlignment="1" applyProtection="1">
      <alignment wrapText="1"/>
      <protection locked="0"/>
    </xf>
    <xf numFmtId="0" fontId="15" fillId="0" borderId="9" xfId="0" applyFont="1" applyBorder="1" applyAlignment="1" applyProtection="1">
      <alignment wrapText="1"/>
      <protection locked="0"/>
    </xf>
    <xf numFmtId="49" fontId="0" fillId="0" borderId="0" xfId="0" applyNumberFormat="1" applyAlignment="1" applyProtection="1">
      <alignment wrapText="1"/>
      <protection locked="0"/>
    </xf>
    <xf numFmtId="0" fontId="22" fillId="0" borderId="0" xfId="0" applyFont="1" applyProtection="1">
      <protection locked="0"/>
    </xf>
    <xf numFmtId="0" fontId="17" fillId="0" borderId="14" xfId="0" applyFont="1" applyBorder="1" applyAlignment="1" applyProtection="1">
      <alignment vertical="center" wrapText="1"/>
      <protection locked="0"/>
    </xf>
    <xf numFmtId="0" fontId="0" fillId="0" borderId="6" xfId="0" applyBorder="1" applyAlignment="1" applyProtection="1">
      <alignment wrapText="1"/>
      <protection locked="0"/>
    </xf>
    <xf numFmtId="0" fontId="16" fillId="0" borderId="17" xfId="0" applyFont="1" applyBorder="1" applyAlignment="1" applyProtection="1">
      <alignment wrapText="1"/>
      <protection locked="0"/>
    </xf>
    <xf numFmtId="0" fontId="15" fillId="0" borderId="43" xfId="0" applyFont="1" applyBorder="1" applyAlignment="1" applyProtection="1">
      <alignment wrapText="1"/>
      <protection locked="0"/>
    </xf>
    <xf numFmtId="0" fontId="14" fillId="0" borderId="10" xfId="0" applyFont="1" applyBorder="1" applyAlignment="1" applyProtection="1">
      <alignment wrapText="1"/>
      <protection locked="0"/>
    </xf>
    <xf numFmtId="0" fontId="6" fillId="0" borderId="1" xfId="0" applyFont="1" applyBorder="1" applyAlignment="1" applyProtection="1">
      <alignment wrapText="1"/>
      <protection locked="0"/>
    </xf>
    <xf numFmtId="0" fontId="14" fillId="0" borderId="11" xfId="0" applyFont="1" applyBorder="1" applyAlignment="1" applyProtection="1">
      <alignment wrapText="1"/>
      <protection locked="0"/>
    </xf>
    <xf numFmtId="0" fontId="16" fillId="0" borderId="14" xfId="0" applyFont="1" applyBorder="1" applyAlignment="1" applyProtection="1">
      <alignment wrapText="1"/>
      <protection locked="0"/>
    </xf>
    <xf numFmtId="0" fontId="0" fillId="0" borderId="5" xfId="0" applyBorder="1" applyAlignment="1" applyProtection="1">
      <alignment wrapText="1"/>
      <protection locked="0"/>
    </xf>
    <xf numFmtId="0" fontId="17" fillId="0" borderId="14" xfId="0" applyFont="1" applyBorder="1" applyAlignment="1" applyProtection="1">
      <alignment wrapText="1"/>
      <protection locked="0"/>
    </xf>
    <xf numFmtId="0" fontId="17" fillId="0" borderId="0" xfId="0" applyFont="1" applyAlignment="1" applyProtection="1">
      <alignment wrapText="1"/>
      <protection locked="0"/>
    </xf>
    <xf numFmtId="0" fontId="0" fillId="0" borderId="0" xfId="0" applyProtection="1">
      <protection locked="0"/>
    </xf>
    <xf numFmtId="0" fontId="15" fillId="0" borderId="10" xfId="0" applyFont="1" applyBorder="1" applyAlignment="1" applyProtection="1">
      <alignment wrapText="1"/>
      <protection locked="0"/>
    </xf>
    <xf numFmtId="0" fontId="15" fillId="0" borderId="28" xfId="0" applyFont="1" applyBorder="1" applyAlignment="1" applyProtection="1">
      <alignment wrapText="1"/>
      <protection locked="0"/>
    </xf>
    <xf numFmtId="0" fontId="15" fillId="0" borderId="1" xfId="0" applyFont="1" applyBorder="1" applyAlignment="1" applyProtection="1">
      <alignment wrapText="1"/>
      <protection locked="0"/>
    </xf>
    <xf numFmtId="0" fontId="15" fillId="0" borderId="7" xfId="0" applyFont="1" applyBorder="1" applyAlignment="1" applyProtection="1">
      <alignment horizontal="center" wrapText="1"/>
      <protection locked="0"/>
    </xf>
    <xf numFmtId="44" fontId="23" fillId="0" borderId="47" xfId="1" applyFont="1" applyFill="1" applyBorder="1" applyAlignment="1" applyProtection="1">
      <alignment wrapText="1"/>
      <protection locked="0"/>
    </xf>
    <xf numFmtId="0" fontId="25" fillId="0" borderId="0" xfId="0" applyFont="1" applyAlignment="1">
      <alignment horizontal="center"/>
    </xf>
    <xf numFmtId="0" fontId="15" fillId="0" borderId="6" xfId="0" applyFont="1" applyBorder="1" applyAlignment="1" applyProtection="1">
      <alignment wrapText="1"/>
      <protection locked="0"/>
    </xf>
    <xf numFmtId="0" fontId="14" fillId="0" borderId="1" xfId="0" applyFont="1" applyBorder="1" applyAlignment="1" applyProtection="1">
      <alignment wrapText="1"/>
      <protection locked="0"/>
    </xf>
    <xf numFmtId="0" fontId="7" fillId="0" borderId="1" xfId="0" applyFont="1" applyBorder="1" applyAlignment="1" applyProtection="1">
      <alignment wrapText="1"/>
      <protection locked="0"/>
    </xf>
    <xf numFmtId="0" fontId="14" fillId="0" borderId="5" xfId="0" applyFont="1" applyBorder="1" applyAlignment="1" applyProtection="1">
      <alignment wrapText="1"/>
      <protection locked="0"/>
    </xf>
    <xf numFmtId="0" fontId="14" fillId="0" borderId="8" xfId="0" applyFont="1" applyBorder="1" applyAlignment="1" applyProtection="1">
      <alignment wrapText="1"/>
      <protection locked="0"/>
    </xf>
    <xf numFmtId="0" fontId="0" fillId="0" borderId="10" xfId="0" applyBorder="1" applyAlignment="1" applyProtection="1">
      <alignment wrapText="1"/>
      <protection locked="0"/>
    </xf>
    <xf numFmtId="0" fontId="0" fillId="0" borderId="1" xfId="0" applyBorder="1" applyAlignment="1" applyProtection="1">
      <alignment horizontal="center" wrapText="1"/>
      <protection locked="0"/>
    </xf>
    <xf numFmtId="0" fontId="0" fillId="0" borderId="8" xfId="0" applyBorder="1" applyAlignment="1" applyProtection="1">
      <alignment wrapText="1"/>
      <protection locked="0"/>
    </xf>
    <xf numFmtId="164" fontId="0" fillId="0" borderId="0" xfId="0" applyNumberFormat="1" applyAlignment="1" applyProtection="1">
      <alignment wrapText="1"/>
      <protection locked="0"/>
    </xf>
    <xf numFmtId="9" fontId="0" fillId="6" borderId="24" xfId="2" applyFont="1" applyFill="1" applyBorder="1"/>
    <xf numFmtId="9" fontId="0" fillId="6" borderId="28" xfId="2" applyFont="1" applyFill="1" applyBorder="1"/>
    <xf numFmtId="0" fontId="10" fillId="8" borderId="5" xfId="0" applyFont="1" applyFill="1" applyBorder="1" applyAlignment="1">
      <alignment wrapText="1"/>
    </xf>
    <xf numFmtId="0" fontId="15" fillId="8" borderId="0" xfId="0" applyFont="1" applyFill="1" applyAlignment="1">
      <alignment wrapText="1"/>
    </xf>
    <xf numFmtId="0" fontId="0" fillId="8" borderId="0" xfId="0" applyFill="1" applyAlignment="1">
      <alignment wrapText="1"/>
    </xf>
    <xf numFmtId="0" fontId="10" fillId="8" borderId="6" xfId="0" applyFont="1" applyFill="1" applyBorder="1" applyAlignment="1">
      <alignment wrapText="1"/>
    </xf>
    <xf numFmtId="0" fontId="10" fillId="8" borderId="17" xfId="0" applyFont="1" applyFill="1" applyBorder="1" applyAlignment="1">
      <alignment wrapText="1"/>
    </xf>
    <xf numFmtId="0" fontId="15" fillId="8" borderId="18" xfId="0" applyFont="1" applyFill="1" applyBorder="1" applyAlignment="1">
      <alignment wrapText="1"/>
    </xf>
    <xf numFmtId="0" fontId="15" fillId="8" borderId="18" xfId="0" applyFont="1" applyFill="1" applyBorder="1" applyAlignment="1" applyProtection="1">
      <alignment wrapText="1"/>
      <protection locked="0"/>
    </xf>
    <xf numFmtId="0" fontId="0" fillId="8" borderId="18" xfId="0" applyFill="1" applyBorder="1" applyAlignment="1" applyProtection="1">
      <alignment wrapText="1"/>
      <protection locked="0"/>
    </xf>
    <xf numFmtId="0" fontId="10" fillId="8" borderId="17" xfId="0" applyFont="1" applyFill="1" applyBorder="1" applyAlignment="1" applyProtection="1">
      <alignment wrapText="1"/>
      <protection locked="0"/>
    </xf>
    <xf numFmtId="0" fontId="10" fillId="8" borderId="19" xfId="0" applyFont="1" applyFill="1" applyBorder="1" applyAlignment="1" applyProtection="1">
      <alignment wrapText="1"/>
      <protection locked="0"/>
    </xf>
    <xf numFmtId="0" fontId="10" fillId="8" borderId="17" xfId="0" applyFont="1" applyFill="1" applyBorder="1" applyAlignment="1" applyProtection="1">
      <alignment horizontal="left"/>
      <protection locked="0"/>
    </xf>
    <xf numFmtId="0" fontId="15" fillId="8" borderId="18" xfId="0" applyFont="1" applyFill="1" applyBorder="1" applyAlignment="1" applyProtection="1">
      <alignment horizontal="left" wrapText="1"/>
      <protection locked="0"/>
    </xf>
    <xf numFmtId="0" fontId="0" fillId="8" borderId="18" xfId="0" applyFill="1" applyBorder="1" applyAlignment="1" applyProtection="1">
      <alignment horizontal="left" wrapText="1"/>
      <protection locked="0"/>
    </xf>
    <xf numFmtId="0" fontId="30" fillId="0" borderId="14" xfId="0" applyFont="1" applyBorder="1" applyAlignment="1" applyProtection="1">
      <alignment wrapText="1"/>
      <protection locked="0"/>
    </xf>
    <xf numFmtId="0" fontId="0" fillId="0" borderId="20" xfId="0" applyBorder="1" applyAlignment="1">
      <alignment horizontal="center" vertical="center" wrapText="1"/>
    </xf>
    <xf numFmtId="0" fontId="9" fillId="10" borderId="22" xfId="0" applyFont="1" applyFill="1" applyBorder="1" applyAlignment="1">
      <alignment horizontal="center" vertical="center" wrapText="1"/>
    </xf>
    <xf numFmtId="44" fontId="14" fillId="11" borderId="22" xfId="1" applyFont="1" applyFill="1" applyBorder="1" applyAlignment="1" applyProtection="1">
      <alignment wrapText="1"/>
    </xf>
    <xf numFmtId="44" fontId="23" fillId="11" borderId="22" xfId="1" applyFont="1" applyFill="1" applyBorder="1" applyAlignment="1" applyProtection="1">
      <alignment wrapText="1"/>
    </xf>
    <xf numFmtId="0" fontId="0" fillId="0" borderId="0" xfId="0" applyAlignment="1">
      <alignment horizontal="center" vertical="center"/>
    </xf>
    <xf numFmtId="0" fontId="15" fillId="4" borderId="51" xfId="0" applyFont="1" applyFill="1" applyBorder="1" applyAlignment="1" applyProtection="1">
      <alignment horizontal="center" vertical="center" wrapText="1"/>
      <protection locked="0"/>
    </xf>
    <xf numFmtId="44" fontId="14" fillId="11" borderId="1" xfId="1" applyFont="1" applyFill="1" applyBorder="1" applyAlignment="1" applyProtection="1">
      <alignment wrapText="1"/>
    </xf>
    <xf numFmtId="0" fontId="14" fillId="10" borderId="1" xfId="0" applyFont="1" applyFill="1" applyBorder="1" applyAlignment="1">
      <alignment wrapText="1"/>
    </xf>
    <xf numFmtId="0" fontId="4" fillId="10" borderId="24" xfId="0" quotePrefix="1" applyFont="1" applyFill="1" applyBorder="1" applyAlignment="1">
      <alignment horizontal="center" wrapText="1"/>
    </xf>
    <xf numFmtId="44" fontId="14" fillId="10" borderId="7" xfId="1" applyFont="1" applyFill="1" applyBorder="1" applyAlignment="1" applyProtection="1">
      <alignment wrapText="1"/>
    </xf>
    <xf numFmtId="44" fontId="14" fillId="10" borderId="1" xfId="1" applyFont="1" applyFill="1" applyBorder="1" applyAlignment="1" applyProtection="1">
      <alignment wrapText="1"/>
    </xf>
    <xf numFmtId="0" fontId="7" fillId="10" borderId="24" xfId="0" quotePrefix="1" applyFont="1" applyFill="1" applyBorder="1" applyAlignment="1">
      <alignment wrapText="1"/>
    </xf>
    <xf numFmtId="0" fontId="14" fillId="10" borderId="27" xfId="0" applyFont="1" applyFill="1" applyBorder="1" applyAlignment="1">
      <alignment wrapText="1"/>
    </xf>
    <xf numFmtId="0" fontId="14" fillId="10" borderId="6" xfId="0" applyFont="1" applyFill="1" applyBorder="1" applyAlignment="1">
      <alignment wrapText="1"/>
    </xf>
    <xf numFmtId="44" fontId="14" fillId="10" borderId="13" xfId="1" applyFont="1" applyFill="1" applyBorder="1" applyAlignment="1" applyProtection="1">
      <alignment wrapText="1"/>
    </xf>
    <xf numFmtId="44" fontId="14" fillId="11" borderId="12" xfId="1" applyFont="1" applyFill="1" applyBorder="1" applyAlignment="1" applyProtection="1">
      <alignment wrapText="1"/>
    </xf>
    <xf numFmtId="44" fontId="0" fillId="11" borderId="1" xfId="1" applyFont="1" applyFill="1" applyBorder="1" applyAlignment="1" applyProtection="1">
      <alignment wrapText="1"/>
    </xf>
    <xf numFmtId="44" fontId="0" fillId="11" borderId="12" xfId="1" applyFont="1" applyFill="1" applyBorder="1" applyAlignment="1" applyProtection="1">
      <alignment wrapText="1"/>
    </xf>
    <xf numFmtId="44" fontId="0" fillId="11" borderId="50" xfId="1" applyFont="1" applyFill="1" applyBorder="1" applyAlignment="1" applyProtection="1">
      <alignment wrapText="1"/>
    </xf>
    <xf numFmtId="44" fontId="0" fillId="10" borderId="7" xfId="1" applyFont="1" applyFill="1" applyBorder="1" applyAlignment="1" applyProtection="1">
      <alignment wrapText="1"/>
    </xf>
    <xf numFmtId="44" fontId="0" fillId="10" borderId="13" xfId="1" applyFont="1" applyFill="1" applyBorder="1" applyAlignment="1" applyProtection="1">
      <alignment wrapText="1"/>
    </xf>
    <xf numFmtId="0" fontId="0" fillId="10" borderId="1" xfId="0" applyFill="1" applyBorder="1" applyAlignment="1">
      <alignment wrapText="1"/>
    </xf>
    <xf numFmtId="44" fontId="0" fillId="10" borderId="24" xfId="1" applyFont="1" applyFill="1" applyBorder="1" applyAlignment="1" applyProtection="1">
      <alignment wrapText="1"/>
    </xf>
    <xf numFmtId="44" fontId="0" fillId="10" borderId="12" xfId="1" applyFont="1" applyFill="1" applyBorder="1" applyAlignment="1" applyProtection="1">
      <alignment wrapText="1"/>
    </xf>
    <xf numFmtId="0" fontId="0" fillId="4" borderId="58" xfId="0" applyFill="1" applyBorder="1" applyAlignment="1" applyProtection="1">
      <alignment wrapText="1"/>
      <protection locked="0"/>
    </xf>
    <xf numFmtId="0" fontId="10" fillId="8" borderId="34" xfId="0" applyFont="1" applyFill="1" applyBorder="1" applyAlignment="1" applyProtection="1">
      <alignment wrapText="1"/>
      <protection locked="0"/>
    </xf>
    <xf numFmtId="44" fontId="15" fillId="11" borderId="1" xfId="1" applyFont="1" applyFill="1" applyBorder="1" applyAlignment="1" applyProtection="1">
      <alignment wrapText="1"/>
    </xf>
    <xf numFmtId="44" fontId="15" fillId="11" borderId="21" xfId="1" applyFont="1" applyFill="1" applyBorder="1" applyAlignment="1" applyProtection="1">
      <alignment wrapText="1"/>
    </xf>
    <xf numFmtId="0" fontId="15" fillId="10" borderId="1" xfId="0" applyFont="1" applyFill="1" applyBorder="1" applyAlignment="1">
      <alignment wrapText="1"/>
    </xf>
    <xf numFmtId="44" fontId="15" fillId="10" borderId="1" xfId="1" applyFont="1" applyFill="1" applyBorder="1" applyAlignment="1" applyProtection="1">
      <alignment wrapText="1"/>
    </xf>
    <xf numFmtId="0" fontId="15" fillId="10" borderId="1" xfId="1" applyNumberFormat="1" applyFont="1" applyFill="1" applyBorder="1" applyAlignment="1" applyProtection="1">
      <alignment wrapText="1"/>
    </xf>
    <xf numFmtId="44" fontId="15" fillId="10" borderId="22" xfId="1" applyFont="1" applyFill="1" applyBorder="1" applyAlignment="1" applyProtection="1">
      <alignment wrapText="1"/>
    </xf>
    <xf numFmtId="9" fontId="0" fillId="10" borderId="24" xfId="2" applyFont="1" applyFill="1" applyBorder="1" applyProtection="1"/>
    <xf numFmtId="9" fontId="0" fillId="10" borderId="26" xfId="2" applyFont="1" applyFill="1" applyBorder="1" applyProtection="1"/>
    <xf numFmtId="0" fontId="19" fillId="8" borderId="20" xfId="0" applyFont="1" applyFill="1" applyBorder="1" applyAlignment="1">
      <alignment horizontal="center"/>
    </xf>
    <xf numFmtId="0" fontId="18" fillId="8" borderId="21" xfId="0" applyFont="1" applyFill="1" applyBorder="1"/>
    <xf numFmtId="0" fontId="19" fillId="8" borderId="22" xfId="0" applyFont="1" applyFill="1" applyBorder="1" applyAlignment="1">
      <alignment horizontal="center"/>
    </xf>
    <xf numFmtId="44" fontId="18" fillId="11" borderId="0" xfId="1" applyFont="1" applyFill="1" applyBorder="1"/>
    <xf numFmtId="44" fontId="18" fillId="11" borderId="6" xfId="1" applyFont="1" applyFill="1" applyBorder="1"/>
    <xf numFmtId="9" fontId="18" fillId="11" borderId="19" xfId="2" applyFont="1" applyFill="1" applyBorder="1"/>
    <xf numFmtId="9" fontId="18" fillId="11" borderId="16" xfId="1" applyNumberFormat="1" applyFont="1" applyFill="1" applyBorder="1"/>
    <xf numFmtId="44" fontId="18" fillId="11" borderId="19" xfId="1" applyFont="1" applyFill="1" applyBorder="1"/>
    <xf numFmtId="44" fontId="18" fillId="10" borderId="16" xfId="1" applyFont="1" applyFill="1" applyBorder="1"/>
    <xf numFmtId="44" fontId="18" fillId="10" borderId="41" xfId="1" applyFont="1" applyFill="1" applyBorder="1"/>
    <xf numFmtId="44" fontId="18" fillId="10" borderId="41" xfId="2" applyNumberFormat="1" applyFont="1" applyFill="1" applyBorder="1"/>
    <xf numFmtId="44" fontId="18" fillId="10" borderId="19" xfId="2" applyNumberFormat="1" applyFont="1" applyFill="1" applyBorder="1"/>
    <xf numFmtId="9" fontId="18" fillId="10" borderId="41" xfId="2" applyFont="1" applyFill="1" applyBorder="1"/>
    <xf numFmtId="44" fontId="18" fillId="10" borderId="9" xfId="1" applyFont="1" applyFill="1" applyBorder="1"/>
    <xf numFmtId="44" fontId="18" fillId="10" borderId="6" xfId="1" applyFont="1" applyFill="1" applyBorder="1"/>
    <xf numFmtId="44" fontId="18" fillId="10" borderId="0" xfId="1" applyFont="1" applyFill="1" applyBorder="1"/>
    <xf numFmtId="0" fontId="22" fillId="0" borderId="0" xfId="0" applyFont="1"/>
    <xf numFmtId="44" fontId="0" fillId="4" borderId="1" xfId="1" applyFont="1" applyFill="1" applyBorder="1" applyAlignment="1" applyProtection="1">
      <alignment wrapText="1"/>
      <protection locked="0"/>
    </xf>
    <xf numFmtId="44" fontId="0" fillId="9" borderId="24" xfId="1" applyFont="1" applyFill="1" applyBorder="1" applyAlignment="1" applyProtection="1">
      <alignment horizontal="center"/>
    </xf>
    <xf numFmtId="44" fontId="0" fillId="9" borderId="28" xfId="1" applyFont="1" applyFill="1" applyBorder="1" applyAlignment="1" applyProtection="1">
      <alignment horizontal="center"/>
    </xf>
    <xf numFmtId="0" fontId="3" fillId="0" borderId="1" xfId="0" applyFont="1" applyBorder="1" applyAlignment="1" applyProtection="1">
      <alignment wrapText="1"/>
      <protection locked="0"/>
    </xf>
    <xf numFmtId="0" fontId="25" fillId="0" borderId="10" xfId="0" applyFont="1" applyBorder="1" applyAlignment="1" applyProtection="1">
      <alignment wrapText="1"/>
      <protection locked="0"/>
    </xf>
    <xf numFmtId="0" fontId="25" fillId="0" borderId="11" xfId="0" applyFont="1" applyBorder="1" applyAlignment="1" applyProtection="1">
      <alignment wrapText="1"/>
      <protection locked="0"/>
    </xf>
    <xf numFmtId="0" fontId="3" fillId="0" borderId="1" xfId="0" applyFont="1" applyBorder="1" applyAlignment="1">
      <alignment wrapText="1"/>
    </xf>
    <xf numFmtId="0" fontId="0" fillId="0" borderId="0" xfId="0" applyAlignment="1" applyProtection="1">
      <alignment horizontal="right" wrapText="1"/>
      <protection locked="0"/>
    </xf>
    <xf numFmtId="0" fontId="4" fillId="10" borderId="24" xfId="0" quotePrefix="1" applyFont="1" applyFill="1" applyBorder="1" applyAlignment="1">
      <alignment horizontal="right" wrapText="1"/>
    </xf>
    <xf numFmtId="0" fontId="34" fillId="12" borderId="60" xfId="0" applyFont="1" applyFill="1" applyBorder="1" applyAlignment="1" applyProtection="1">
      <alignment horizontal="center" wrapText="1"/>
      <protection locked="0"/>
    </xf>
    <xf numFmtId="0" fontId="15" fillId="11" borderId="12" xfId="0" applyFont="1" applyFill="1" applyBorder="1" applyAlignment="1">
      <alignment horizontal="center" wrapText="1"/>
    </xf>
    <xf numFmtId="0" fontId="15" fillId="8" borderId="33" xfId="0" applyFont="1" applyFill="1" applyBorder="1" applyAlignment="1">
      <alignment wrapText="1"/>
    </xf>
    <xf numFmtId="0" fontId="2" fillId="0" borderId="11" xfId="0" applyFont="1" applyBorder="1" applyAlignment="1" applyProtection="1">
      <alignment wrapText="1"/>
      <protection locked="0"/>
    </xf>
    <xf numFmtId="0" fontId="16" fillId="0" borderId="19" xfId="0" applyFont="1" applyBorder="1" applyAlignment="1">
      <alignment wrapText="1"/>
    </xf>
    <xf numFmtId="0" fontId="30" fillId="0" borderId="14" xfId="0" applyFont="1" applyBorder="1" applyAlignment="1">
      <alignment wrapText="1"/>
    </xf>
    <xf numFmtId="0" fontId="17" fillId="0" borderId="6" xfId="0" applyFont="1" applyBorder="1" applyAlignment="1">
      <alignment wrapText="1"/>
    </xf>
    <xf numFmtId="0" fontId="17" fillId="0" borderId="14" xfId="0" applyFont="1" applyBorder="1" applyAlignment="1">
      <alignment wrapText="1"/>
    </xf>
    <xf numFmtId="0" fontId="9" fillId="0" borderId="0" xfId="0" applyFont="1" applyAlignment="1">
      <alignment wrapText="1"/>
    </xf>
    <xf numFmtId="0" fontId="10" fillId="8" borderId="34" xfId="0" applyFont="1" applyFill="1" applyBorder="1" applyAlignment="1">
      <alignment wrapText="1"/>
    </xf>
    <xf numFmtId="0" fontId="0" fillId="0" borderId="49" xfId="0" applyBorder="1" applyAlignment="1">
      <alignment wrapText="1"/>
    </xf>
    <xf numFmtId="0" fontId="0" fillId="0" borderId="58" xfId="0" applyBorder="1" applyAlignment="1">
      <alignment wrapText="1"/>
    </xf>
    <xf numFmtId="0" fontId="0" fillId="0" borderId="10" xfId="0" applyBorder="1" applyAlignment="1">
      <alignment wrapText="1"/>
    </xf>
    <xf numFmtId="0" fontId="0" fillId="0" borderId="1" xfId="0" applyBorder="1" applyAlignment="1">
      <alignment wrapText="1"/>
    </xf>
    <xf numFmtId="0" fontId="0" fillId="0" borderId="7" xfId="0" applyBorder="1" applyAlignment="1">
      <alignment wrapText="1"/>
    </xf>
    <xf numFmtId="0" fontId="10" fillId="8" borderId="37" xfId="0" applyFont="1" applyFill="1" applyBorder="1" applyAlignment="1">
      <alignment wrapText="1"/>
    </xf>
    <xf numFmtId="0" fontId="0" fillId="0" borderId="24" xfId="0" applyBorder="1" applyAlignment="1">
      <alignment horizontal="center" wrapText="1"/>
    </xf>
    <xf numFmtId="0" fontId="10" fillId="0" borderId="2" xfId="0" applyFont="1" applyBorder="1" applyAlignment="1">
      <alignment horizontal="center" wrapText="1"/>
    </xf>
    <xf numFmtId="0" fontId="10" fillId="0" borderId="3" xfId="0" applyFont="1" applyBorder="1" applyAlignment="1">
      <alignment horizontal="center" wrapText="1"/>
    </xf>
    <xf numFmtId="0" fontId="10" fillId="0" borderId="4" xfId="0" applyFont="1" applyBorder="1" applyAlignment="1">
      <alignment wrapText="1"/>
    </xf>
    <xf numFmtId="0" fontId="15" fillId="4" borderId="7" xfId="0" applyFont="1" applyFill="1" applyBorder="1" applyAlignment="1" applyProtection="1">
      <alignment horizontal="center" vertical="center" wrapText="1"/>
      <protection locked="0"/>
    </xf>
    <xf numFmtId="0" fontId="36" fillId="11" borderId="7" xfId="0" applyFont="1" applyFill="1" applyBorder="1" applyAlignment="1">
      <alignment horizontal="center" wrapText="1"/>
    </xf>
    <xf numFmtId="0" fontId="36" fillId="11" borderId="13" xfId="0" applyFont="1" applyFill="1" applyBorder="1" applyAlignment="1">
      <alignment horizontal="center" wrapText="1"/>
    </xf>
    <xf numFmtId="0" fontId="15" fillId="4" borderId="7" xfId="0" applyFont="1" applyFill="1" applyBorder="1" applyAlignment="1" applyProtection="1">
      <alignment horizontal="center" vertical="center" wrapText="1"/>
      <protection locked="0" hidden="1"/>
    </xf>
    <xf numFmtId="0" fontId="36" fillId="4" borderId="7" xfId="0" applyFont="1" applyFill="1" applyBorder="1" applyAlignment="1" applyProtection="1">
      <alignment horizontal="center" vertical="center" wrapText="1"/>
      <protection locked="0"/>
    </xf>
    <xf numFmtId="0" fontId="36" fillId="4" borderId="13" xfId="0" applyFont="1" applyFill="1" applyBorder="1" applyAlignment="1" applyProtection="1">
      <alignment horizontal="center" vertical="center" wrapText="1"/>
      <protection locked="0"/>
    </xf>
    <xf numFmtId="0" fontId="15" fillId="0" borderId="0" xfId="0" applyFont="1" applyAlignment="1">
      <alignment horizontal="center" vertical="center" wrapText="1"/>
    </xf>
    <xf numFmtId="0" fontId="15" fillId="0" borderId="9" xfId="0" applyFont="1" applyBorder="1" applyAlignment="1">
      <alignment horizontal="center" vertical="center" wrapText="1"/>
    </xf>
    <xf numFmtId="0" fontId="15" fillId="4" borderId="13" xfId="0" applyFont="1" applyFill="1" applyBorder="1" applyAlignment="1" applyProtection="1">
      <alignment horizontal="center" vertical="center" wrapText="1"/>
      <protection locked="0"/>
    </xf>
    <xf numFmtId="0" fontId="15" fillId="0" borderId="0" xfId="0" applyFont="1" applyAlignment="1">
      <alignment vertical="center" wrapText="1"/>
    </xf>
    <xf numFmtId="0" fontId="15" fillId="4" borderId="7" xfId="0" applyFont="1" applyFill="1" applyBorder="1" applyAlignment="1" applyProtection="1">
      <alignment vertical="center" wrapText="1"/>
      <protection locked="0"/>
    </xf>
    <xf numFmtId="0" fontId="15" fillId="0" borderId="9" xfId="0" applyFont="1" applyBorder="1" applyAlignment="1">
      <alignment vertical="center" wrapText="1"/>
    </xf>
    <xf numFmtId="0" fontId="15" fillId="4" borderId="13" xfId="0" applyFont="1" applyFill="1" applyBorder="1" applyAlignment="1" applyProtection="1">
      <alignment vertical="center" wrapText="1"/>
      <protection locked="0"/>
    </xf>
    <xf numFmtId="0" fontId="15" fillId="0" borderId="15" xfId="0" applyFont="1" applyBorder="1" applyAlignment="1">
      <alignment wrapText="1"/>
    </xf>
    <xf numFmtId="0" fontId="35" fillId="0" borderId="18" xfId="0" applyFont="1" applyBorder="1" applyAlignment="1">
      <alignment vertical="top" wrapText="1"/>
    </xf>
    <xf numFmtId="0" fontId="35" fillId="0" borderId="0" xfId="0" applyFont="1" applyAlignment="1">
      <alignment vertical="top" wrapText="1"/>
    </xf>
    <xf numFmtId="0" fontId="15" fillId="0" borderId="49" xfId="0" applyFont="1" applyBorder="1" applyAlignment="1">
      <alignment wrapText="1"/>
    </xf>
    <xf numFmtId="0" fontId="15" fillId="0" borderId="61" xfId="0" applyFont="1" applyBorder="1" applyAlignment="1">
      <alignment wrapText="1"/>
    </xf>
    <xf numFmtId="0" fontId="35" fillId="0" borderId="9" xfId="0" applyFont="1" applyBorder="1" applyAlignment="1">
      <alignment vertical="top" wrapText="1"/>
    </xf>
    <xf numFmtId="0" fontId="35" fillId="0" borderId="9" xfId="0" applyFont="1" applyBorder="1" applyAlignment="1">
      <alignment horizontal="left" vertical="top"/>
    </xf>
    <xf numFmtId="0" fontId="37" fillId="4" borderId="13" xfId="0" applyFont="1" applyFill="1" applyBorder="1" applyAlignment="1" applyProtection="1">
      <alignment vertical="top" wrapText="1"/>
      <protection locked="0"/>
    </xf>
    <xf numFmtId="0" fontId="1" fillId="4" borderId="10" xfId="0" applyFont="1" applyFill="1" applyBorder="1" applyAlignment="1" applyProtection="1">
      <alignment wrapText="1"/>
      <protection locked="0"/>
    </xf>
    <xf numFmtId="44" fontId="1" fillId="4" borderId="1" xfId="1" applyFont="1" applyFill="1" applyBorder="1" applyAlignment="1" applyProtection="1">
      <alignment wrapText="1"/>
      <protection locked="0"/>
    </xf>
    <xf numFmtId="0" fontId="1" fillId="4" borderId="1" xfId="0" applyFont="1" applyFill="1" applyBorder="1" applyAlignment="1" applyProtection="1">
      <alignment wrapText="1"/>
      <protection locked="0"/>
    </xf>
    <xf numFmtId="0" fontId="37" fillId="4" borderId="23" xfId="0" applyFont="1" applyFill="1" applyBorder="1" applyAlignment="1" applyProtection="1">
      <alignment horizontal="fill" vertical="top" wrapText="1"/>
      <protection locked="0"/>
    </xf>
    <xf numFmtId="0" fontId="37" fillId="4" borderId="29" xfId="0" applyFont="1" applyFill="1" applyBorder="1" applyAlignment="1" applyProtection="1">
      <alignment horizontal="fill" vertical="top" wrapText="1"/>
      <protection locked="0"/>
    </xf>
    <xf numFmtId="0" fontId="37" fillId="4" borderId="40" xfId="0" applyFont="1" applyFill="1" applyBorder="1" applyAlignment="1" applyProtection="1">
      <alignment horizontal="fill" vertical="top" wrapText="1"/>
      <protection locked="0"/>
    </xf>
    <xf numFmtId="0" fontId="15" fillId="4" borderId="24" xfId="0" applyFont="1" applyFill="1" applyBorder="1" applyAlignment="1" applyProtection="1">
      <alignment horizontal="center" vertical="center" wrapText="1"/>
      <protection locked="0"/>
    </xf>
    <xf numFmtId="0" fontId="15" fillId="4" borderId="30" xfId="0" applyFont="1" applyFill="1" applyBorder="1" applyAlignment="1" applyProtection="1">
      <alignment horizontal="center" vertical="center" wrapText="1"/>
      <protection locked="0"/>
    </xf>
    <xf numFmtId="0" fontId="15" fillId="4" borderId="28" xfId="0" applyFont="1" applyFill="1" applyBorder="1" applyAlignment="1" applyProtection="1">
      <alignment horizontal="center" vertical="center" wrapText="1"/>
      <protection locked="0"/>
    </xf>
    <xf numFmtId="0" fontId="15" fillId="4" borderId="23" xfId="0" applyFont="1" applyFill="1" applyBorder="1" applyAlignment="1" applyProtection="1">
      <alignment horizontal="center" vertical="center" wrapText="1"/>
      <protection locked="0"/>
    </xf>
    <xf numFmtId="0" fontId="15" fillId="4" borderId="29" xfId="0" applyFont="1" applyFill="1" applyBorder="1" applyAlignment="1" applyProtection="1">
      <alignment horizontal="center" vertical="center" wrapText="1"/>
      <protection locked="0"/>
    </xf>
    <xf numFmtId="0" fontId="15" fillId="4" borderId="40" xfId="0" applyFont="1" applyFill="1" applyBorder="1" applyAlignment="1" applyProtection="1">
      <alignment horizontal="center" vertical="center" wrapText="1"/>
      <protection locked="0"/>
    </xf>
    <xf numFmtId="0" fontId="34" fillId="12" borderId="24" xfId="0" applyFont="1" applyFill="1" applyBorder="1" applyAlignment="1" applyProtection="1">
      <alignment horizontal="center" vertical="center" wrapText="1"/>
      <protection locked="0"/>
    </xf>
    <xf numFmtId="0" fontId="34" fillId="12" borderId="30" xfId="0" applyFont="1" applyFill="1" applyBorder="1" applyAlignment="1" applyProtection="1">
      <alignment horizontal="center" vertical="center" wrapText="1"/>
      <protection locked="0"/>
    </xf>
    <xf numFmtId="0" fontId="34" fillId="12" borderId="28" xfId="0" applyFont="1" applyFill="1" applyBorder="1" applyAlignment="1" applyProtection="1">
      <alignment horizontal="center" vertical="center" wrapText="1"/>
      <protection locked="0"/>
    </xf>
    <xf numFmtId="10" fontId="15" fillId="13" borderId="1" xfId="2" applyNumberFormat="1" applyFont="1" applyFill="1" applyBorder="1" applyAlignment="1" applyProtection="1">
      <alignment wrapText="1"/>
    </xf>
    <xf numFmtId="0" fontId="15" fillId="8" borderId="18" xfId="0" applyFont="1" applyFill="1" applyBorder="1" applyAlignment="1">
      <alignment wrapText="1"/>
    </xf>
    <xf numFmtId="44" fontId="15" fillId="4" borderId="24" xfId="1" applyFont="1" applyFill="1" applyBorder="1" applyAlignment="1" applyProtection="1">
      <alignment wrapText="1"/>
      <protection locked="0"/>
    </xf>
    <xf numFmtId="44" fontId="15" fillId="4" borderId="30" xfId="1" applyFont="1" applyFill="1" applyBorder="1" applyAlignment="1" applyProtection="1">
      <alignment wrapText="1"/>
      <protection locked="0"/>
    </xf>
    <xf numFmtId="44" fontId="15" fillId="4" borderId="28" xfId="1" applyFont="1" applyFill="1" applyBorder="1" applyAlignment="1" applyProtection="1">
      <alignment wrapText="1"/>
      <protection locked="0"/>
    </xf>
    <xf numFmtId="0" fontId="27" fillId="8" borderId="20" xfId="0" applyFont="1" applyFill="1" applyBorder="1" applyAlignment="1">
      <alignment horizontal="center" wrapText="1"/>
    </xf>
    <xf numFmtId="0" fontId="27" fillId="8" borderId="21" xfId="0" applyFont="1" applyFill="1" applyBorder="1" applyAlignment="1">
      <alignment horizontal="center" wrapText="1"/>
    </xf>
    <xf numFmtId="0" fontId="27" fillId="8" borderId="22" xfId="0" applyFont="1" applyFill="1" applyBorder="1" applyAlignment="1">
      <alignment horizontal="center" wrapText="1"/>
    </xf>
    <xf numFmtId="0" fontId="15" fillId="4" borderId="1" xfId="0" applyFont="1" applyFill="1" applyBorder="1" applyAlignment="1" applyProtection="1">
      <alignment horizontal="center" vertical="center" wrapText="1"/>
      <protection locked="0"/>
    </xf>
    <xf numFmtId="0" fontId="29" fillId="0" borderId="53" xfId="0" applyFont="1" applyBorder="1" applyAlignment="1">
      <alignment horizontal="center" vertical="center" wrapText="1"/>
    </xf>
    <xf numFmtId="0" fontId="29" fillId="0" borderId="50" xfId="0" applyFont="1" applyBorder="1" applyAlignment="1">
      <alignment horizontal="center" vertical="center" wrapText="1"/>
    </xf>
    <xf numFmtId="0" fontId="29" fillId="0" borderId="52" xfId="0" applyFont="1" applyBorder="1" applyAlignment="1">
      <alignment horizontal="center" vertical="center" wrapText="1"/>
    </xf>
    <xf numFmtId="49" fontId="15" fillId="4" borderId="24" xfId="0" applyNumberFormat="1" applyFont="1" applyFill="1" applyBorder="1" applyAlignment="1" applyProtection="1">
      <alignment horizontal="center" vertical="center" wrapText="1"/>
      <protection locked="0"/>
    </xf>
    <xf numFmtId="49" fontId="15" fillId="4" borderId="30" xfId="0" applyNumberFormat="1" applyFont="1" applyFill="1" applyBorder="1" applyAlignment="1" applyProtection="1">
      <alignment horizontal="center" vertical="center" wrapText="1"/>
      <protection locked="0"/>
    </xf>
    <xf numFmtId="49" fontId="15" fillId="4" borderId="28" xfId="0" applyNumberFormat="1" applyFont="1" applyFill="1" applyBorder="1" applyAlignment="1" applyProtection="1">
      <alignment horizontal="center" vertical="center" wrapText="1"/>
      <protection locked="0"/>
    </xf>
    <xf numFmtId="0" fontId="13" fillId="8" borderId="14" xfId="0" applyFont="1" applyFill="1" applyBorder="1" applyAlignment="1">
      <alignment horizontal="center" wrapText="1"/>
    </xf>
    <xf numFmtId="0" fontId="13" fillId="8" borderId="15" xfId="0" applyFont="1" applyFill="1" applyBorder="1" applyAlignment="1">
      <alignment horizontal="center" wrapText="1"/>
    </xf>
    <xf numFmtId="0" fontId="13" fillId="8" borderId="16" xfId="0" applyFont="1" applyFill="1" applyBorder="1" applyAlignment="1">
      <alignment horizontal="center" wrapText="1"/>
    </xf>
    <xf numFmtId="0" fontId="15" fillId="0" borderId="15" xfId="0" applyFont="1" applyBorder="1" applyAlignment="1">
      <alignment horizontal="center" wrapText="1"/>
    </xf>
    <xf numFmtId="0" fontId="15" fillId="4" borderId="12" xfId="0" applyFont="1" applyFill="1" applyBorder="1" applyAlignment="1" applyProtection="1">
      <alignment horizontal="center" vertical="center" wrapText="1"/>
      <protection locked="0"/>
    </xf>
    <xf numFmtId="0" fontId="15" fillId="8" borderId="43" xfId="0" applyFont="1" applyFill="1" applyBorder="1" applyAlignment="1">
      <alignment wrapText="1"/>
    </xf>
    <xf numFmtId="0" fontId="15" fillId="8" borderId="3" xfId="0" applyFont="1" applyFill="1" applyBorder="1" applyAlignment="1">
      <alignment wrapText="1"/>
    </xf>
    <xf numFmtId="0" fontId="15" fillId="8" borderId="32" xfId="0" applyFont="1" applyFill="1" applyBorder="1" applyAlignment="1">
      <alignment wrapText="1"/>
    </xf>
    <xf numFmtId="0" fontId="15" fillId="4" borderId="1" xfId="0" applyFont="1" applyFill="1" applyBorder="1" applyAlignment="1" applyProtection="1">
      <alignment vertical="center" wrapText="1"/>
      <protection locked="0"/>
    </xf>
    <xf numFmtId="0" fontId="15" fillId="4" borderId="12" xfId="0" applyFont="1" applyFill="1" applyBorder="1" applyAlignment="1" applyProtection="1">
      <alignment vertical="center" wrapText="1"/>
      <protection locked="0"/>
    </xf>
    <xf numFmtId="44" fontId="15" fillId="4" borderId="12" xfId="1" applyFont="1" applyFill="1" applyBorder="1" applyAlignment="1" applyProtection="1">
      <alignment wrapText="1"/>
      <protection locked="0"/>
    </xf>
    <xf numFmtId="0" fontId="27" fillId="8" borderId="14" xfId="0" applyFont="1" applyFill="1" applyBorder="1" applyAlignment="1" applyProtection="1">
      <alignment horizontal="center" wrapText="1"/>
      <protection locked="0"/>
    </xf>
    <xf numFmtId="0" fontId="27" fillId="8" borderId="15" xfId="0" applyFont="1" applyFill="1" applyBorder="1" applyAlignment="1" applyProtection="1">
      <alignment horizontal="center" wrapText="1"/>
      <protection locked="0"/>
    </xf>
    <xf numFmtId="0" fontId="27" fillId="8" borderId="16" xfId="0" applyFont="1" applyFill="1" applyBorder="1" applyAlignment="1" applyProtection="1">
      <alignment horizontal="center" wrapText="1"/>
      <protection locked="0"/>
    </xf>
    <xf numFmtId="44" fontId="15" fillId="4" borderId="1" xfId="1" applyFont="1" applyFill="1" applyBorder="1" applyAlignment="1" applyProtection="1">
      <alignment wrapText="1"/>
      <protection locked="0"/>
    </xf>
    <xf numFmtId="44" fontId="15" fillId="11" borderId="12" xfId="1" applyFont="1" applyFill="1" applyBorder="1" applyAlignment="1" applyProtection="1">
      <alignment wrapText="1"/>
    </xf>
    <xf numFmtId="0" fontId="15" fillId="0" borderId="0" xfId="0" applyFont="1" applyAlignment="1" applyProtection="1">
      <alignment wrapText="1"/>
      <protection locked="0"/>
    </xf>
    <xf numFmtId="0" fontId="15" fillId="8" borderId="18" xfId="0" applyFont="1" applyFill="1" applyBorder="1" applyAlignment="1" applyProtection="1">
      <alignment wrapText="1"/>
      <protection locked="0"/>
    </xf>
    <xf numFmtId="0" fontId="15" fillId="8" borderId="33" xfId="0" applyFont="1" applyFill="1" applyBorder="1" applyAlignment="1" applyProtection="1">
      <alignment wrapText="1"/>
      <protection locked="0"/>
    </xf>
    <xf numFmtId="44" fontId="34" fillId="14" borderId="24" xfId="0" applyNumberFormat="1" applyFont="1" applyFill="1" applyBorder="1" applyAlignment="1" applyProtection="1">
      <alignment wrapText="1"/>
      <protection locked="0"/>
    </xf>
    <xf numFmtId="44" fontId="34" fillId="14" borderId="30" xfId="0" applyNumberFormat="1" applyFont="1" applyFill="1" applyBorder="1" applyAlignment="1" applyProtection="1">
      <alignment wrapText="1"/>
      <protection locked="0"/>
    </xf>
    <xf numFmtId="44" fontId="34" fillId="14" borderId="28" xfId="0" applyNumberFormat="1" applyFont="1" applyFill="1" applyBorder="1" applyAlignment="1" applyProtection="1">
      <alignment wrapText="1"/>
      <protection locked="0"/>
    </xf>
    <xf numFmtId="0" fontId="13" fillId="8" borderId="14" xfId="0" applyFont="1" applyFill="1" applyBorder="1" applyAlignment="1" applyProtection="1">
      <alignment horizontal="center" wrapText="1"/>
      <protection locked="0"/>
    </xf>
    <xf numFmtId="0" fontId="13" fillId="8" borderId="15" xfId="0" applyFont="1" applyFill="1" applyBorder="1" applyAlignment="1" applyProtection="1">
      <alignment horizontal="center" wrapText="1"/>
      <protection locked="0"/>
    </xf>
    <xf numFmtId="0" fontId="13" fillId="8" borderId="16" xfId="0" applyFont="1" applyFill="1" applyBorder="1" applyAlignment="1" applyProtection="1">
      <alignment horizontal="center" wrapText="1"/>
      <protection locked="0"/>
    </xf>
    <xf numFmtId="0" fontId="15" fillId="4" borderId="12" xfId="0" applyFont="1" applyFill="1" applyBorder="1" applyAlignment="1" applyProtection="1">
      <alignment wrapText="1"/>
      <protection locked="0"/>
    </xf>
    <xf numFmtId="0" fontId="10" fillId="0" borderId="19" xfId="0" applyFont="1" applyBorder="1" applyAlignment="1" applyProtection="1">
      <alignment horizontal="center" wrapText="1"/>
      <protection locked="0"/>
    </xf>
    <xf numFmtId="0" fontId="10" fillId="0" borderId="42" xfId="0" applyFont="1" applyBorder="1" applyAlignment="1" applyProtection="1">
      <alignment horizontal="center" wrapText="1"/>
      <protection locked="0"/>
    </xf>
    <xf numFmtId="0" fontId="1" fillId="4" borderId="15" xfId="0" applyFont="1" applyFill="1" applyBorder="1" applyAlignment="1" applyProtection="1">
      <alignment horizontal="center" wrapText="1"/>
      <protection locked="0"/>
    </xf>
    <xf numFmtId="0" fontId="1" fillId="4" borderId="16" xfId="0" applyFont="1" applyFill="1" applyBorder="1" applyAlignment="1" applyProtection="1">
      <alignment horizontal="center" wrapText="1"/>
      <protection locked="0"/>
    </xf>
    <xf numFmtId="0" fontId="11" fillId="4" borderId="14" xfId="0" applyFont="1" applyFill="1" applyBorder="1" applyAlignment="1" applyProtection="1">
      <alignment horizontal="center" wrapText="1"/>
      <protection locked="0"/>
    </xf>
    <xf numFmtId="0" fontId="11" fillId="4" borderId="15" xfId="0" applyFont="1" applyFill="1" applyBorder="1" applyAlignment="1" applyProtection="1">
      <alignment horizontal="center" wrapText="1"/>
      <protection locked="0"/>
    </xf>
    <xf numFmtId="0" fontId="11" fillId="4" borderId="16" xfId="0" applyFont="1" applyFill="1" applyBorder="1" applyAlignment="1" applyProtection="1">
      <alignment horizontal="center" wrapText="1"/>
      <protection locked="0"/>
    </xf>
    <xf numFmtId="0" fontId="27" fillId="8" borderId="2" xfId="0" applyFont="1" applyFill="1" applyBorder="1" applyAlignment="1">
      <alignment horizontal="center" wrapText="1"/>
    </xf>
    <xf numFmtId="0" fontId="27" fillId="8" borderId="3" xfId="0" applyFont="1" applyFill="1" applyBorder="1" applyAlignment="1">
      <alignment horizontal="center" wrapText="1"/>
    </xf>
    <xf numFmtId="0" fontId="27" fillId="8" borderId="4" xfId="0" applyFont="1" applyFill="1" applyBorder="1" applyAlignment="1">
      <alignment horizontal="center" wrapText="1"/>
    </xf>
    <xf numFmtId="0" fontId="11" fillId="4" borderId="8" xfId="0" applyFont="1" applyFill="1" applyBorder="1" applyAlignment="1" applyProtection="1">
      <alignment horizontal="center" wrapText="1"/>
      <protection locked="0"/>
    </xf>
    <xf numFmtId="0" fontId="11" fillId="4" borderId="9" xfId="0" applyFont="1" applyFill="1" applyBorder="1" applyAlignment="1" applyProtection="1">
      <alignment horizontal="center" wrapText="1"/>
      <protection locked="0"/>
    </xf>
    <xf numFmtId="0" fontId="11" fillId="4" borderId="41" xfId="0" applyFont="1" applyFill="1" applyBorder="1" applyAlignment="1" applyProtection="1">
      <alignment horizontal="center" wrapText="1"/>
      <protection locked="0"/>
    </xf>
    <xf numFmtId="0" fontId="14" fillId="4" borderId="16" xfId="0" applyFont="1" applyFill="1" applyBorder="1" applyAlignment="1" applyProtection="1">
      <alignment horizontal="center" wrapText="1"/>
      <protection locked="0"/>
    </xf>
    <xf numFmtId="0" fontId="38" fillId="0" borderId="11"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13" xfId="0" applyFont="1" applyBorder="1" applyAlignment="1">
      <alignment horizontal="center" vertical="center" wrapText="1"/>
    </xf>
    <xf numFmtId="0" fontId="24" fillId="8" borderId="46" xfId="0" applyFont="1" applyFill="1" applyBorder="1" applyAlignment="1" applyProtection="1">
      <alignment horizontal="center" wrapText="1"/>
      <protection locked="0"/>
    </xf>
    <xf numFmtId="0" fontId="24" fillId="8" borderId="33" xfId="0" applyFont="1" applyFill="1" applyBorder="1" applyAlignment="1" applyProtection="1">
      <alignment horizontal="center" wrapText="1"/>
      <protection locked="0"/>
    </xf>
    <xf numFmtId="0" fontId="24" fillId="8" borderId="34" xfId="0" applyFont="1" applyFill="1" applyBorder="1" applyAlignment="1" applyProtection="1">
      <alignment horizontal="center" wrapText="1"/>
      <protection locked="0"/>
    </xf>
    <xf numFmtId="0" fontId="11" fillId="8" borderId="14" xfId="0" applyFont="1" applyFill="1" applyBorder="1" applyAlignment="1" applyProtection="1">
      <alignment horizontal="center" wrapText="1"/>
      <protection locked="0"/>
    </xf>
    <xf numFmtId="0" fontId="11" fillId="8" borderId="15" xfId="0" applyFont="1" applyFill="1" applyBorder="1" applyAlignment="1" applyProtection="1">
      <alignment horizontal="center" wrapText="1"/>
      <protection locked="0"/>
    </xf>
    <xf numFmtId="0" fontId="11" fillId="8" borderId="16" xfId="0" applyFont="1" applyFill="1" applyBorder="1" applyAlignment="1" applyProtection="1">
      <alignment horizontal="center" wrapText="1"/>
      <protection locked="0"/>
    </xf>
    <xf numFmtId="0" fontId="14" fillId="4" borderId="15" xfId="0" applyFont="1" applyFill="1" applyBorder="1" applyAlignment="1" applyProtection="1">
      <alignment horizontal="center" wrapText="1"/>
      <protection locked="0"/>
    </xf>
    <xf numFmtId="0" fontId="0" fillId="11" borderId="31" xfId="0" applyFill="1" applyBorder="1"/>
    <xf numFmtId="0" fontId="0" fillId="11" borderId="28" xfId="0" applyFill="1" applyBorder="1"/>
    <xf numFmtId="44" fontId="18" fillId="10" borderId="1" xfId="1" applyFont="1" applyFill="1" applyBorder="1" applyProtection="1"/>
    <xf numFmtId="44" fontId="18" fillId="10" borderId="7" xfId="1" applyFont="1" applyFill="1" applyBorder="1" applyProtection="1"/>
    <xf numFmtId="0" fontId="27" fillId="8" borderId="14" xfId="0" applyFont="1" applyFill="1" applyBorder="1" applyAlignment="1">
      <alignment horizontal="center"/>
    </xf>
    <xf numFmtId="0" fontId="27" fillId="8" borderId="15" xfId="0" applyFont="1" applyFill="1" applyBorder="1" applyAlignment="1">
      <alignment horizontal="center"/>
    </xf>
    <xf numFmtId="0" fontId="27" fillId="8" borderId="16" xfId="0" applyFont="1" applyFill="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29" fillId="0" borderId="14"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16" xfId="0" applyFont="1" applyBorder="1" applyAlignment="1">
      <alignment horizontal="center" vertical="center" wrapText="1"/>
    </xf>
    <xf numFmtId="0" fontId="0" fillId="11" borderId="10" xfId="0" applyFill="1" applyBorder="1"/>
    <xf numFmtId="0" fontId="0" fillId="11" borderId="1" xfId="0" applyFill="1" applyBorder="1"/>
    <xf numFmtId="44" fontId="0" fillId="10" borderId="1" xfId="1" applyFont="1" applyFill="1" applyBorder="1" applyProtection="1"/>
    <xf numFmtId="44" fontId="0" fillId="10" borderId="24" xfId="1" applyFont="1" applyFill="1" applyBorder="1" applyProtection="1"/>
    <xf numFmtId="44" fontId="0" fillId="10" borderId="28" xfId="1" applyFont="1" applyFill="1" applyBorder="1" applyProtection="1"/>
    <xf numFmtId="44" fontId="0" fillId="10" borderId="7" xfId="1" applyFont="1" applyFill="1" applyBorder="1" applyProtection="1"/>
    <xf numFmtId="0" fontId="24" fillId="0" borderId="14" xfId="0" applyFont="1" applyBorder="1" applyAlignment="1">
      <alignment horizontal="center" vertical="center"/>
    </xf>
    <xf numFmtId="0" fontId="24" fillId="0" borderId="15" xfId="0" applyFont="1" applyBorder="1" applyAlignment="1">
      <alignment horizontal="center" vertical="center"/>
    </xf>
    <xf numFmtId="0" fontId="24" fillId="0" borderId="44" xfId="0" applyFont="1" applyBorder="1" applyAlignment="1">
      <alignment horizontal="center" vertical="center"/>
    </xf>
    <xf numFmtId="44" fontId="16" fillId="10" borderId="21" xfId="1" applyFont="1" applyFill="1" applyBorder="1" applyAlignment="1" applyProtection="1">
      <alignment horizontal="right" vertical="center"/>
    </xf>
    <xf numFmtId="44" fontId="16" fillId="10" borderId="22" xfId="1" applyFont="1" applyFill="1" applyBorder="1" applyAlignment="1" applyProtection="1">
      <alignment horizontal="right" vertical="center"/>
    </xf>
    <xf numFmtId="44" fontId="0" fillId="9" borderId="24" xfId="1" applyFont="1" applyFill="1" applyBorder="1" applyAlignment="1" applyProtection="1">
      <alignment horizontal="center"/>
    </xf>
    <xf numFmtId="44" fontId="0" fillId="9" borderId="28" xfId="1" applyFont="1" applyFill="1" applyBorder="1" applyAlignment="1" applyProtection="1">
      <alignment horizontal="center"/>
    </xf>
    <xf numFmtId="0" fontId="9" fillId="0" borderId="11" xfId="0" applyFont="1" applyBorder="1" applyAlignment="1">
      <alignment horizontal="right"/>
    </xf>
    <xf numFmtId="0" fontId="9" fillId="0" borderId="12" xfId="0" applyFont="1" applyBorder="1" applyAlignment="1">
      <alignment horizontal="right"/>
    </xf>
    <xf numFmtId="44" fontId="0" fillId="10" borderId="12" xfId="1" applyFont="1" applyFill="1" applyBorder="1" applyAlignment="1" applyProtection="1">
      <alignment horizontal="center"/>
    </xf>
    <xf numFmtId="44" fontId="0" fillId="0" borderId="49" xfId="1" applyFont="1" applyFill="1" applyBorder="1" applyAlignment="1" applyProtection="1">
      <alignment horizontal="center"/>
    </xf>
    <xf numFmtId="44" fontId="0" fillId="0" borderId="48" xfId="1" applyFont="1" applyFill="1" applyBorder="1" applyAlignment="1" applyProtection="1">
      <alignment horizontal="center"/>
    </xf>
    <xf numFmtId="0" fontId="0" fillId="11" borderId="31" xfId="0" applyFill="1" applyBorder="1" applyAlignment="1">
      <alignment horizontal="left"/>
    </xf>
    <xf numFmtId="0" fontId="0" fillId="11" borderId="28" xfId="0" applyFill="1" applyBorder="1" applyAlignment="1">
      <alignment horizontal="left"/>
    </xf>
    <xf numFmtId="44" fontId="18" fillId="10" borderId="24" xfId="1" applyFont="1" applyFill="1" applyBorder="1" applyProtection="1"/>
    <xf numFmtId="44" fontId="18" fillId="10" borderId="28" xfId="1" applyFont="1" applyFill="1" applyBorder="1" applyProtection="1"/>
    <xf numFmtId="0" fontId="14" fillId="0" borderId="1" xfId="0" applyFont="1" applyBorder="1" applyAlignment="1" applyProtection="1">
      <alignment horizontal="right" wrapText="1"/>
      <protection locked="0"/>
    </xf>
    <xf numFmtId="0" fontId="14" fillId="0" borderId="12" xfId="0" applyFont="1" applyBorder="1" applyAlignment="1" applyProtection="1">
      <alignment horizontal="right" wrapText="1"/>
      <protection locked="0"/>
    </xf>
    <xf numFmtId="0" fontId="14" fillId="0" borderId="23" xfId="0" applyFont="1" applyBorder="1" applyAlignment="1">
      <alignment horizontal="right" wrapText="1"/>
    </xf>
    <xf numFmtId="0" fontId="14" fillId="0" borderId="29" xfId="0" applyFont="1" applyBorder="1" applyAlignment="1">
      <alignment horizontal="right" wrapText="1"/>
    </xf>
    <xf numFmtId="0" fontId="14" fillId="0" borderId="40" xfId="0" applyFont="1" applyBorder="1" applyAlignment="1">
      <alignment horizontal="right" wrapText="1"/>
    </xf>
    <xf numFmtId="0" fontId="14" fillId="0" borderId="24" xfId="0" applyFont="1" applyBorder="1" applyAlignment="1">
      <alignment horizontal="right" wrapText="1"/>
    </xf>
    <xf numFmtId="0" fontId="14" fillId="0" borderId="30" xfId="0" applyFont="1" applyBorder="1" applyAlignment="1">
      <alignment horizontal="right" wrapText="1"/>
    </xf>
    <xf numFmtId="0" fontId="14" fillId="0" borderId="28" xfId="0" applyFont="1" applyBorder="1" applyAlignment="1">
      <alignment horizontal="right" wrapText="1"/>
    </xf>
    <xf numFmtId="0" fontId="7" fillId="0" borderId="24" xfId="0" applyFont="1" applyBorder="1" applyAlignment="1">
      <alignment horizontal="right" wrapText="1"/>
    </xf>
    <xf numFmtId="0" fontId="27" fillId="8" borderId="14" xfId="0" applyFont="1" applyFill="1" applyBorder="1" applyAlignment="1">
      <alignment horizontal="center" vertical="center" wrapText="1"/>
    </xf>
    <xf numFmtId="0" fontId="27" fillId="8" borderId="15" xfId="0" applyFont="1" applyFill="1" applyBorder="1" applyAlignment="1">
      <alignment horizontal="center" vertical="center" wrapText="1"/>
    </xf>
    <xf numFmtId="0" fontId="27" fillId="8" borderId="16" xfId="0" applyFont="1" applyFill="1" applyBorder="1" applyAlignment="1">
      <alignment horizontal="center" vertical="center" wrapText="1"/>
    </xf>
    <xf numFmtId="44" fontId="0" fillId="10" borderId="1" xfId="1" applyFont="1" applyFill="1" applyBorder="1"/>
    <xf numFmtId="44" fontId="0" fillId="10" borderId="7" xfId="1" applyFont="1" applyFill="1" applyBorder="1"/>
    <xf numFmtId="44" fontId="0" fillId="10" borderId="12" xfId="1" applyFont="1" applyFill="1" applyBorder="1" applyAlignment="1">
      <alignment horizontal="center"/>
    </xf>
    <xf numFmtId="44" fontId="0" fillId="10" borderId="13" xfId="1" applyFont="1" applyFill="1" applyBorder="1" applyAlignment="1">
      <alignment horizontal="center"/>
    </xf>
    <xf numFmtId="0" fontId="9" fillId="0" borderId="11" xfId="0" applyFont="1" applyBorder="1" applyAlignment="1">
      <alignment horizontal="center"/>
    </xf>
    <xf numFmtId="0" fontId="9" fillId="0" borderId="12" xfId="0" applyFont="1" applyBorder="1" applyAlignment="1">
      <alignment horizontal="center"/>
    </xf>
    <xf numFmtId="44" fontId="0" fillId="11" borderId="12" xfId="1" applyFont="1" applyFill="1" applyBorder="1" applyAlignment="1">
      <alignment horizontal="center"/>
    </xf>
    <xf numFmtId="44" fontId="0" fillId="10" borderId="24" xfId="1" applyFont="1" applyFill="1" applyBorder="1"/>
    <xf numFmtId="44" fontId="0" fillId="10" borderId="28" xfId="1" applyFont="1" applyFill="1" applyBorder="1"/>
    <xf numFmtId="44" fontId="0" fillId="11" borderId="24" xfId="1" applyFont="1" applyFill="1" applyBorder="1"/>
    <xf numFmtId="44" fontId="0" fillId="11" borderId="28" xfId="1" applyFont="1" applyFill="1" applyBorder="1"/>
    <xf numFmtId="44" fontId="0" fillId="11" borderId="1" xfId="1" applyFont="1" applyFill="1" applyBorder="1"/>
    <xf numFmtId="0" fontId="29" fillId="0" borderId="14" xfId="0" applyFont="1" applyBorder="1" applyAlignment="1">
      <alignment horizontal="center" vertical="center"/>
    </xf>
    <xf numFmtId="0" fontId="29" fillId="0" borderId="15" xfId="0" applyFont="1" applyBorder="1" applyAlignment="1">
      <alignment horizontal="center" vertical="center"/>
    </xf>
    <xf numFmtId="0" fontId="29" fillId="0" borderId="16" xfId="0" applyFont="1" applyBorder="1" applyAlignment="1">
      <alignment horizontal="center" vertical="center"/>
    </xf>
    <xf numFmtId="0" fontId="10" fillId="8" borderId="46" xfId="0" applyFont="1" applyFill="1" applyBorder="1" applyAlignment="1" applyProtection="1">
      <alignment horizontal="left" wrapText="1"/>
      <protection locked="0"/>
    </xf>
    <xf numFmtId="0" fontId="10" fillId="8" borderId="33" xfId="0" applyFont="1" applyFill="1" applyBorder="1" applyAlignment="1" applyProtection="1">
      <alignment horizontal="left" wrapText="1"/>
      <protection locked="0"/>
    </xf>
    <xf numFmtId="0" fontId="10" fillId="8" borderId="46" xfId="0" applyFont="1" applyFill="1" applyBorder="1" applyAlignment="1">
      <alignment horizontal="left" wrapText="1"/>
    </xf>
    <xf numFmtId="0" fontId="10" fillId="8" borderId="33" xfId="0" applyFont="1" applyFill="1" applyBorder="1" applyAlignment="1">
      <alignment horizontal="left" wrapText="1"/>
    </xf>
    <xf numFmtId="0" fontId="10" fillId="8" borderId="17" xfId="0" applyFont="1" applyFill="1" applyBorder="1" applyAlignment="1">
      <alignment horizontal="left" wrapText="1"/>
    </xf>
    <xf numFmtId="0" fontId="10" fillId="8" borderId="18" xfId="0" applyFont="1" applyFill="1" applyBorder="1" applyAlignment="1">
      <alignment horizontal="left" wrapText="1"/>
    </xf>
    <xf numFmtId="0" fontId="10" fillId="8" borderId="19" xfId="0" applyFont="1" applyFill="1" applyBorder="1" applyAlignment="1">
      <alignment horizontal="left" wrapText="1"/>
    </xf>
    <xf numFmtId="0" fontId="0" fillId="10" borderId="24" xfId="0" applyFill="1" applyBorder="1" applyAlignment="1">
      <alignment wrapText="1"/>
    </xf>
    <xf numFmtId="0" fontId="0" fillId="10" borderId="30" xfId="0" applyFill="1" applyBorder="1" applyAlignment="1">
      <alignment wrapText="1"/>
    </xf>
    <xf numFmtId="0" fontId="0" fillId="10" borderId="28" xfId="0" applyFill="1" applyBorder="1" applyAlignment="1">
      <alignment wrapText="1"/>
    </xf>
    <xf numFmtId="0" fontId="0" fillId="0" borderId="11" xfId="0" applyBorder="1" applyAlignment="1" applyProtection="1">
      <alignment horizontal="center" wrapText="1"/>
      <protection locked="0"/>
    </xf>
    <xf numFmtId="0" fontId="0" fillId="0" borderId="12" xfId="0" applyBorder="1" applyAlignment="1" applyProtection="1">
      <alignment horizontal="center" wrapText="1"/>
      <protection locked="0"/>
    </xf>
    <xf numFmtId="0" fontId="0" fillId="0" borderId="24" xfId="0" applyBorder="1" applyAlignment="1">
      <alignment horizontal="center" wrapText="1"/>
    </xf>
    <xf numFmtId="0" fontId="0" fillId="0" borderId="28" xfId="0" applyBorder="1" applyAlignment="1">
      <alignment horizontal="center" wrapText="1"/>
    </xf>
    <xf numFmtId="0" fontId="0" fillId="4" borderId="24" xfId="0" applyFill="1" applyBorder="1" applyAlignment="1" applyProtection="1">
      <alignment wrapText="1"/>
      <protection locked="0"/>
    </xf>
    <xf numFmtId="0" fontId="0" fillId="4" borderId="28" xfId="0" applyFill="1" applyBorder="1" applyAlignment="1" applyProtection="1">
      <alignment wrapText="1"/>
      <protection locked="0"/>
    </xf>
    <xf numFmtId="0" fontId="0" fillId="0" borderId="1" xfId="0" applyBorder="1" applyAlignment="1" applyProtection="1">
      <alignment horizontal="center" wrapText="1"/>
      <protection locked="0"/>
    </xf>
    <xf numFmtId="44" fontId="0" fillId="4" borderId="12" xfId="1" applyFont="1" applyFill="1" applyBorder="1" applyAlignment="1" applyProtection="1">
      <alignment horizontal="center" wrapText="1"/>
      <protection locked="0"/>
    </xf>
    <xf numFmtId="0" fontId="0" fillId="0" borderId="56" xfId="0" applyBorder="1" applyAlignment="1">
      <alignment horizontal="center" wrapText="1"/>
    </xf>
    <xf numFmtId="0" fontId="0" fillId="0" borderId="57" xfId="0" applyBorder="1" applyAlignment="1">
      <alignment horizontal="center" wrapText="1"/>
    </xf>
    <xf numFmtId="0" fontId="0" fillId="0" borderId="55" xfId="0" applyBorder="1" applyAlignment="1">
      <alignment horizontal="center" wrapText="1"/>
    </xf>
    <xf numFmtId="0" fontId="0" fillId="4" borderId="31" xfId="0" applyFill="1" applyBorder="1" applyAlignment="1" applyProtection="1">
      <alignment wrapText="1"/>
      <protection locked="0"/>
    </xf>
    <xf numFmtId="0" fontId="0" fillId="4" borderId="30" xfId="0" applyFill="1" applyBorder="1" applyAlignment="1" applyProtection="1">
      <alignment wrapText="1"/>
      <protection locked="0"/>
    </xf>
    <xf numFmtId="0" fontId="0" fillId="0" borderId="54" xfId="0" applyBorder="1" applyAlignment="1">
      <alignment horizontal="center" wrapText="1"/>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12" fillId="8" borderId="14" xfId="0" applyFont="1" applyFill="1" applyBorder="1" applyAlignment="1">
      <alignment horizontal="center" wrapText="1"/>
    </xf>
    <xf numFmtId="0" fontId="12" fillId="8" borderId="15" xfId="0" applyFont="1" applyFill="1" applyBorder="1" applyAlignment="1">
      <alignment horizontal="center" wrapText="1"/>
    </xf>
    <xf numFmtId="0" fontId="12" fillId="8" borderId="16" xfId="0" applyFont="1" applyFill="1" applyBorder="1" applyAlignment="1">
      <alignment horizontal="center" wrapText="1"/>
    </xf>
    <xf numFmtId="44" fontId="0" fillId="10" borderId="23" xfId="1" applyFont="1" applyFill="1" applyBorder="1" applyAlignment="1">
      <alignment horizontal="center"/>
    </xf>
    <xf numFmtId="44" fontId="0" fillId="10" borderId="29" xfId="1" applyFont="1" applyFill="1" applyBorder="1" applyAlignment="1">
      <alignment horizontal="center"/>
    </xf>
    <xf numFmtId="44" fontId="0" fillId="10" borderId="25" xfId="1" applyFont="1" applyFill="1" applyBorder="1" applyAlignment="1">
      <alignment horizontal="center"/>
    </xf>
    <xf numFmtId="44" fontId="0" fillId="10" borderId="30" xfId="1" applyFont="1" applyFill="1" applyBorder="1"/>
    <xf numFmtId="44" fontId="0" fillId="10" borderId="26" xfId="1" applyFont="1" applyFill="1" applyBorder="1"/>
    <xf numFmtId="0" fontId="0" fillId="0" borderId="31" xfId="0" applyBorder="1" applyAlignment="1">
      <alignment horizontal="center"/>
    </xf>
    <xf numFmtId="0" fontId="0" fillId="0" borderId="30" xfId="0" applyBorder="1" applyAlignment="1">
      <alignment horizontal="center"/>
    </xf>
    <xf numFmtId="0" fontId="0" fillId="0" borderId="26" xfId="0" applyBorder="1" applyAlignment="1">
      <alignment horizontal="center"/>
    </xf>
    <xf numFmtId="0" fontId="9" fillId="0" borderId="32" xfId="0" applyFont="1" applyBorder="1" applyAlignment="1">
      <alignment horizontal="center"/>
    </xf>
    <xf numFmtId="0" fontId="9" fillId="0" borderId="33" xfId="0" applyFont="1" applyBorder="1" applyAlignment="1">
      <alignment horizontal="center"/>
    </xf>
    <xf numFmtId="0" fontId="9" fillId="0" borderId="34" xfId="0" applyFont="1" applyBorder="1" applyAlignment="1">
      <alignment horizontal="center"/>
    </xf>
    <xf numFmtId="44" fontId="0" fillId="7" borderId="24" xfId="1" applyFont="1" applyFill="1" applyBorder="1"/>
    <xf numFmtId="44" fontId="0" fillId="7" borderId="30" xfId="1" applyFont="1" applyFill="1" applyBorder="1"/>
    <xf numFmtId="44" fontId="0" fillId="7" borderId="26" xfId="1" applyFont="1" applyFill="1" applyBorder="1"/>
    <xf numFmtId="0" fontId="29" fillId="0" borderId="17"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6"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29" fillId="0" borderId="41" xfId="0" applyFont="1" applyBorder="1" applyAlignment="1">
      <alignment horizontal="center" vertical="center" wrapText="1"/>
    </xf>
    <xf numFmtId="0" fontId="27" fillId="8" borderId="14" xfId="0" applyFont="1" applyFill="1" applyBorder="1" applyAlignment="1">
      <alignment horizontal="center" wrapText="1"/>
    </xf>
    <xf numFmtId="0" fontId="27" fillId="8" borderId="15" xfId="0" applyFont="1" applyFill="1" applyBorder="1" applyAlignment="1">
      <alignment horizontal="center" wrapText="1"/>
    </xf>
    <xf numFmtId="0" fontId="27" fillId="8" borderId="16" xfId="0" applyFont="1" applyFill="1" applyBorder="1" applyAlignment="1">
      <alignment horizontal="center" wrapText="1"/>
    </xf>
    <xf numFmtId="0" fontId="10" fillId="0" borderId="20" xfId="0" applyFont="1" applyBorder="1" applyAlignment="1">
      <alignment horizontal="center" wrapText="1"/>
    </xf>
    <xf numFmtId="0" fontId="10" fillId="0" borderId="21" xfId="0" applyFont="1" applyBorder="1" applyAlignment="1">
      <alignment horizontal="center" wrapText="1"/>
    </xf>
    <xf numFmtId="0" fontId="10" fillId="0" borderId="45" xfId="0" applyFont="1" applyBorder="1" applyAlignment="1">
      <alignment horizontal="center" wrapText="1"/>
    </xf>
    <xf numFmtId="0" fontId="10" fillId="0" borderId="15" xfId="0" applyFont="1" applyBorder="1" applyAlignment="1">
      <alignment horizontal="center" wrapText="1"/>
    </xf>
    <xf numFmtId="0" fontId="10" fillId="0" borderId="44" xfId="0" applyFont="1" applyBorder="1" applyAlignment="1">
      <alignment horizontal="center" wrapText="1"/>
    </xf>
    <xf numFmtId="0" fontId="33" fillId="8" borderId="14" xfId="0" applyFont="1" applyFill="1" applyBorder="1" applyAlignment="1">
      <alignment horizontal="center" wrapText="1"/>
    </xf>
    <xf numFmtId="0" fontId="33" fillId="8" borderId="15" xfId="0" applyFont="1" applyFill="1" applyBorder="1" applyAlignment="1">
      <alignment horizontal="center" wrapText="1"/>
    </xf>
    <xf numFmtId="0" fontId="33" fillId="8" borderId="16" xfId="0" applyFont="1" applyFill="1" applyBorder="1" applyAlignment="1">
      <alignment horizontal="center" wrapText="1"/>
    </xf>
    <xf numFmtId="0" fontId="10" fillId="8" borderId="59" xfId="0" applyFont="1" applyFill="1" applyBorder="1" applyAlignment="1">
      <alignment horizontal="right"/>
    </xf>
    <xf numFmtId="0" fontId="10" fillId="8" borderId="29" xfId="0" applyFont="1" applyFill="1" applyBorder="1" applyAlignment="1">
      <alignment horizontal="right"/>
    </xf>
    <xf numFmtId="0" fontId="10" fillId="8" borderId="40" xfId="0" applyFont="1" applyFill="1" applyBorder="1" applyAlignment="1">
      <alignment horizontal="right"/>
    </xf>
    <xf numFmtId="0" fontId="31" fillId="8" borderId="14" xfId="0" applyFont="1" applyFill="1" applyBorder="1" applyAlignment="1">
      <alignment horizontal="center" wrapText="1"/>
    </xf>
    <xf numFmtId="0" fontId="31" fillId="8" borderId="15" xfId="0" applyFont="1" applyFill="1" applyBorder="1" applyAlignment="1">
      <alignment horizontal="center" wrapText="1"/>
    </xf>
    <xf numFmtId="0" fontId="31" fillId="8" borderId="16" xfId="0" applyFont="1" applyFill="1" applyBorder="1" applyAlignment="1">
      <alignment horizontal="center" wrapText="1"/>
    </xf>
    <xf numFmtId="9" fontId="0" fillId="6" borderId="24" xfId="2" applyFont="1" applyFill="1" applyBorder="1"/>
    <xf numFmtId="9" fontId="0" fillId="6" borderId="28" xfId="2" applyFont="1" applyFill="1" applyBorder="1"/>
    <xf numFmtId="9" fontId="0" fillId="10" borderId="24" xfId="2" applyFont="1" applyFill="1" applyBorder="1" applyProtection="1"/>
    <xf numFmtId="9" fontId="0" fillId="10" borderId="26" xfId="2" applyFont="1" applyFill="1" applyBorder="1" applyProtection="1"/>
    <xf numFmtId="0" fontId="15" fillId="0" borderId="10" xfId="0" applyFont="1" applyBorder="1"/>
    <xf numFmtId="0" fontId="15" fillId="0" borderId="1" xfId="0" applyFont="1" applyBorder="1"/>
    <xf numFmtId="0" fontId="15" fillId="0" borderId="24" xfId="0" applyFont="1" applyBorder="1"/>
    <xf numFmtId="9" fontId="0" fillId="10" borderId="12" xfId="2" applyFont="1" applyFill="1" applyBorder="1" applyAlignment="1">
      <alignment horizontal="right"/>
    </xf>
    <xf numFmtId="9" fontId="0" fillId="10" borderId="13" xfId="2" applyFont="1" applyFill="1" applyBorder="1" applyAlignment="1">
      <alignment horizontal="right"/>
    </xf>
    <xf numFmtId="9" fontId="0" fillId="6" borderId="24" xfId="2" applyFont="1" applyFill="1" applyBorder="1" applyAlignment="1">
      <alignment horizontal="right"/>
    </xf>
    <xf numFmtId="9" fontId="0" fillId="6" borderId="28" xfId="2" applyFont="1" applyFill="1" applyBorder="1" applyAlignment="1">
      <alignment horizontal="right"/>
    </xf>
    <xf numFmtId="0" fontId="13" fillId="8" borderId="14" xfId="0" applyFont="1" applyFill="1" applyBorder="1" applyAlignment="1">
      <alignment horizontal="center"/>
    </xf>
    <xf numFmtId="0" fontId="13" fillId="8" borderId="15" xfId="0" applyFont="1" applyFill="1" applyBorder="1" applyAlignment="1">
      <alignment horizontal="center"/>
    </xf>
    <xf numFmtId="0" fontId="13" fillId="8" borderId="16" xfId="0" applyFont="1" applyFill="1" applyBorder="1" applyAlignment="1">
      <alignment horizontal="center"/>
    </xf>
    <xf numFmtId="0" fontId="13" fillId="0" borderId="17" xfId="0" applyFont="1" applyBorder="1" applyAlignment="1">
      <alignment horizontal="center"/>
    </xf>
    <xf numFmtId="0" fontId="13" fillId="0" borderId="18" xfId="0" applyFont="1" applyBorder="1" applyAlignment="1">
      <alignment horizontal="center"/>
    </xf>
    <xf numFmtId="0" fontId="13" fillId="0" borderId="19" xfId="0" applyFont="1" applyBorder="1" applyAlignment="1">
      <alignment horizontal="center"/>
    </xf>
    <xf numFmtId="0" fontId="10" fillId="8" borderId="10" xfId="0" applyFont="1" applyFill="1" applyBorder="1" applyAlignment="1">
      <alignment horizontal="center"/>
    </xf>
    <xf numFmtId="0" fontId="10" fillId="8" borderId="1" xfId="0" applyFont="1" applyFill="1" applyBorder="1" applyAlignment="1">
      <alignment horizontal="center"/>
    </xf>
    <xf numFmtId="0" fontId="10" fillId="8" borderId="7" xfId="0" applyFont="1" applyFill="1" applyBorder="1" applyAlignment="1">
      <alignment horizontal="center"/>
    </xf>
    <xf numFmtId="0" fontId="18" fillId="0" borderId="14" xfId="0" applyFont="1" applyBorder="1" applyAlignment="1">
      <alignment horizontal="center"/>
    </xf>
    <xf numFmtId="0" fontId="18" fillId="0" borderId="15" xfId="0" applyFont="1" applyBorder="1" applyAlignment="1">
      <alignment horizontal="center"/>
    </xf>
    <xf numFmtId="0" fontId="18" fillId="0" borderId="16" xfId="0" applyFont="1" applyBorder="1" applyAlignment="1">
      <alignment horizontal="center"/>
    </xf>
    <xf numFmtId="0" fontId="19" fillId="0" borderId="17" xfId="0" applyFont="1" applyBorder="1" applyAlignment="1">
      <alignment horizontal="left"/>
    </xf>
    <xf numFmtId="0" fontId="19" fillId="0" borderId="18" xfId="0" applyFont="1" applyBorder="1" applyAlignment="1">
      <alignment horizontal="left"/>
    </xf>
    <xf numFmtId="0" fontId="19" fillId="0" borderId="8" xfId="0" applyFont="1" applyBorder="1" applyAlignment="1">
      <alignment horizontal="left"/>
    </xf>
    <xf numFmtId="0" fontId="19" fillId="0" borderId="9" xfId="0" applyFont="1" applyBorder="1" applyAlignment="1">
      <alignment horizontal="left"/>
    </xf>
    <xf numFmtId="0" fontId="21" fillId="0" borderId="14" xfId="0" applyFont="1" applyBorder="1" applyAlignment="1">
      <alignment horizontal="left" vertical="top"/>
    </xf>
    <xf numFmtId="0" fontId="21" fillId="0" borderId="15" xfId="0" applyFont="1" applyBorder="1" applyAlignment="1">
      <alignment horizontal="left" vertical="top"/>
    </xf>
    <xf numFmtId="0" fontId="19" fillId="0" borderId="14" xfId="0" applyFont="1" applyBorder="1" applyAlignment="1">
      <alignment horizontal="left"/>
    </xf>
    <xf numFmtId="0" fontId="19" fillId="0" borderId="15" xfId="0" applyFont="1" applyBorder="1" applyAlignment="1">
      <alignment horizontal="left"/>
    </xf>
    <xf numFmtId="0" fontId="18" fillId="0" borderId="0" xfId="0" applyFont="1" applyAlignment="1">
      <alignment horizontal="center"/>
    </xf>
    <xf numFmtId="0" fontId="18" fillId="0" borderId="6" xfId="0" applyFont="1" applyBorder="1" applyAlignment="1">
      <alignment horizontal="center"/>
    </xf>
    <xf numFmtId="0" fontId="18" fillId="0" borderId="9" xfId="0" applyFont="1" applyBorder="1" applyAlignment="1">
      <alignment horizontal="center"/>
    </xf>
    <xf numFmtId="0" fontId="20" fillId="0" borderId="5" xfId="0" applyFont="1" applyBorder="1"/>
    <xf numFmtId="0" fontId="20" fillId="0" borderId="0" xfId="0" applyFont="1"/>
    <xf numFmtId="0" fontId="20" fillId="0" borderId="8" xfId="0" applyFont="1" applyBorder="1"/>
    <xf numFmtId="0" fontId="20" fillId="0" borderId="9" xfId="0" applyFont="1" applyBorder="1"/>
    <xf numFmtId="0" fontId="18" fillId="0" borderId="41" xfId="0" applyFont="1" applyBorder="1" applyAlignment="1">
      <alignment horizontal="center"/>
    </xf>
    <xf numFmtId="0" fontId="18" fillId="0" borderId="18" xfId="0" applyFont="1" applyBorder="1" applyAlignment="1">
      <alignment horizontal="center"/>
    </xf>
    <xf numFmtId="0" fontId="20" fillId="0" borderId="17" xfId="0" applyFont="1" applyBorder="1"/>
    <xf numFmtId="0" fontId="20" fillId="0" borderId="18" xfId="0" applyFont="1" applyBorder="1"/>
    <xf numFmtId="0" fontId="20" fillId="0" borderId="8" xfId="0" applyFont="1" applyBorder="1" applyAlignment="1">
      <alignment horizontal="left"/>
    </xf>
    <xf numFmtId="0" fontId="20" fillId="0" borderId="9" xfId="0" applyFont="1" applyBorder="1" applyAlignment="1">
      <alignment horizontal="left"/>
    </xf>
    <xf numFmtId="0" fontId="20" fillId="0" borderId="17" xfId="0" applyFont="1" applyBorder="1" applyAlignment="1">
      <alignment horizontal="left"/>
    </xf>
    <xf numFmtId="0" fontId="20" fillId="0" borderId="18" xfId="0" applyFont="1" applyBorder="1" applyAlignment="1">
      <alignment horizontal="left"/>
    </xf>
    <xf numFmtId="0" fontId="32" fillId="8" borderId="14" xfId="0" applyFont="1" applyFill="1" applyBorder="1" applyAlignment="1">
      <alignment horizontal="center"/>
    </xf>
    <xf numFmtId="0" fontId="32" fillId="8" borderId="15" xfId="0" applyFont="1" applyFill="1" applyBorder="1" applyAlignment="1">
      <alignment horizontal="center"/>
    </xf>
    <xf numFmtId="0" fontId="32" fillId="8" borderId="16" xfId="0" applyFont="1" applyFill="1" applyBorder="1" applyAlignment="1">
      <alignment horizontal="center"/>
    </xf>
    <xf numFmtId="0" fontId="18" fillId="0" borderId="17" xfId="0" applyFont="1" applyBorder="1" applyAlignment="1">
      <alignment horizontal="center"/>
    </xf>
    <xf numFmtId="0" fontId="18" fillId="0" borderId="19" xfId="0" applyFont="1" applyBorder="1" applyAlignment="1">
      <alignment horizontal="center"/>
    </xf>
    <xf numFmtId="0" fontId="18" fillId="0" borderId="8" xfId="0" applyFont="1" applyBorder="1" applyAlignment="1">
      <alignment horizontal="center"/>
    </xf>
    <xf numFmtId="44" fontId="0" fillId="2" borderId="0" xfId="1" applyFont="1" applyFill="1" applyBorder="1" applyProtection="1"/>
    <xf numFmtId="44" fontId="0" fillId="2" borderId="6" xfId="1" applyFont="1" applyFill="1" applyBorder="1" applyProtection="1"/>
    <xf numFmtId="44" fontId="0" fillId="2" borderId="9" xfId="1" applyFont="1" applyFill="1" applyBorder="1" applyProtection="1"/>
    <xf numFmtId="44" fontId="0" fillId="2" borderId="41" xfId="1" applyFont="1" applyFill="1" applyBorder="1" applyProtection="1"/>
    <xf numFmtId="0" fontId="13" fillId="0" borderId="14" xfId="0" applyFont="1" applyBorder="1" applyAlignment="1">
      <alignment horizontal="center"/>
    </xf>
    <xf numFmtId="0" fontId="13" fillId="0" borderId="15" xfId="0" applyFont="1" applyBorder="1" applyAlignment="1">
      <alignment horizontal="center"/>
    </xf>
    <xf numFmtId="0" fontId="13" fillId="0" borderId="16" xfId="0" applyFont="1" applyBorder="1" applyAlignment="1">
      <alignment horizontal="center"/>
    </xf>
    <xf numFmtId="0" fontId="9" fillId="0" borderId="5" xfId="0" applyFont="1" applyBorder="1"/>
    <xf numFmtId="0" fontId="9" fillId="0" borderId="0" xfId="0" applyFont="1"/>
    <xf numFmtId="0" fontId="9" fillId="0" borderId="8" xfId="0" applyFont="1" applyBorder="1"/>
    <xf numFmtId="0" fontId="9" fillId="0" borderId="9" xfId="0" applyFont="1" applyBorder="1"/>
    <xf numFmtId="0" fontId="9" fillId="0" borderId="18" xfId="0" applyFont="1" applyBorder="1" applyAlignment="1">
      <alignment horizontal="center"/>
    </xf>
    <xf numFmtId="0" fontId="9" fillId="0" borderId="19" xfId="0" applyFont="1" applyBorder="1" applyAlignment="1">
      <alignment horizontal="center"/>
    </xf>
    <xf numFmtId="44" fontId="0" fillId="3" borderId="0" xfId="1" applyFont="1" applyFill="1" applyBorder="1" applyProtection="1"/>
    <xf numFmtId="44" fontId="0" fillId="3" borderId="9" xfId="1" applyFont="1" applyFill="1" applyBorder="1" applyProtection="1"/>
  </cellXfs>
  <cellStyles count="4">
    <cellStyle name="Currency" xfId="1" builtinId="4"/>
    <cellStyle name="Normal" xfId="0" builtinId="0"/>
    <cellStyle name="Normal 2" xfId="3" xr:uid="{288AE047-58BA-164A-ACA4-FCE2D6344D19}"/>
    <cellStyle name="Percent" xfId="2" builtinId="5"/>
  </cellStyles>
  <dxfs count="0"/>
  <tableStyles count="0" defaultTableStyle="TableStyleMedium2" defaultPivotStyle="PivotStyleLight16"/>
  <colors>
    <mruColors>
      <color rgb="FFFFE699"/>
      <color rgb="FFFFE599"/>
      <color rgb="FFFFFFCC"/>
      <color rgb="FFCCCCFF"/>
      <color rgb="FF9999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ZK46"/>
  <sheetViews>
    <sheetView tabSelected="1" workbookViewId="0">
      <selection activeCell="C4" sqref="C4:F4"/>
    </sheetView>
  </sheetViews>
  <sheetFormatPr baseColWidth="10" defaultColWidth="8.83203125" defaultRowHeight="15" x14ac:dyDescent="0.2"/>
  <cols>
    <col min="1" max="1" width="40.6640625" style="26" bestFit="1" customWidth="1"/>
    <col min="2" max="2" width="8.83203125" style="26" customWidth="1"/>
    <col min="3" max="6" width="10.83203125" style="26" customWidth="1"/>
    <col min="7" max="7" width="8.83203125" style="26"/>
    <col min="8" max="8" width="48.83203125" style="26" customWidth="1"/>
    <col min="9" max="9" width="8.83203125" style="26"/>
    <col min="10" max="10" width="12.33203125" style="26" customWidth="1"/>
    <col min="11" max="16384" width="8.83203125" style="26"/>
  </cols>
  <sheetData>
    <row r="1" spans="1:11" ht="53" thickBot="1" x14ac:dyDescent="0.75">
      <c r="A1" s="244" t="s">
        <v>242</v>
      </c>
      <c r="B1" s="245"/>
      <c r="C1" s="245"/>
      <c r="D1" s="245"/>
      <c r="E1" s="245"/>
      <c r="F1" s="245"/>
      <c r="G1" s="245"/>
      <c r="H1" s="246"/>
    </row>
    <row r="2" spans="1:11" ht="130.5" customHeight="1" thickBot="1" x14ac:dyDescent="0.25">
      <c r="A2" s="248" t="s">
        <v>205</v>
      </c>
      <c r="B2" s="249"/>
      <c r="C2" s="249"/>
      <c r="D2" s="249"/>
      <c r="E2" s="249"/>
      <c r="F2" s="249"/>
      <c r="G2" s="249"/>
      <c r="H2" s="250"/>
      <c r="J2" s="123" t="s">
        <v>204</v>
      </c>
      <c r="K2" s="124" t="s">
        <v>171</v>
      </c>
    </row>
    <row r="3" spans="1:11" ht="20" x14ac:dyDescent="0.25">
      <c r="A3" s="109" t="s">
        <v>5</v>
      </c>
      <c r="B3" s="110"/>
      <c r="C3" s="110"/>
      <c r="D3" s="110"/>
      <c r="E3" s="110"/>
      <c r="F3" s="110"/>
      <c r="G3" s="111"/>
      <c r="H3" s="112" t="s">
        <v>34</v>
      </c>
    </row>
    <row r="4" spans="1:11" ht="20" x14ac:dyDescent="0.25">
      <c r="A4" s="30" t="s">
        <v>203</v>
      </c>
      <c r="B4" s="62"/>
      <c r="C4" s="230"/>
      <c r="D4" s="231"/>
      <c r="E4" s="231"/>
      <c r="F4" s="232"/>
      <c r="G4" s="62"/>
      <c r="H4" s="203"/>
    </row>
    <row r="5" spans="1:11" ht="20" x14ac:dyDescent="0.25">
      <c r="A5" s="30" t="s">
        <v>0</v>
      </c>
      <c r="B5" s="62"/>
      <c r="C5" s="251" t="s">
        <v>146</v>
      </c>
      <c r="D5" s="252"/>
      <c r="E5" s="252"/>
      <c r="F5" s="253"/>
      <c r="G5" s="62"/>
      <c r="H5" s="204" t="s">
        <v>285</v>
      </c>
    </row>
    <row r="6" spans="1:11" ht="20" x14ac:dyDescent="0.25">
      <c r="A6" s="30" t="s">
        <v>1</v>
      </c>
      <c r="B6" s="62"/>
      <c r="C6" s="247"/>
      <c r="D6" s="247"/>
      <c r="E6" s="247"/>
      <c r="F6" s="247"/>
      <c r="G6" s="62"/>
      <c r="H6" s="203"/>
    </row>
    <row r="7" spans="1:11" ht="20" x14ac:dyDescent="0.25">
      <c r="A7" s="30" t="s">
        <v>2</v>
      </c>
      <c r="B7" s="62"/>
      <c r="C7" s="236"/>
      <c r="D7" s="237"/>
      <c r="E7" s="237"/>
      <c r="F7" s="238"/>
      <c r="G7" s="62"/>
      <c r="H7" s="203"/>
    </row>
    <row r="8" spans="1:11" ht="20" x14ac:dyDescent="0.25">
      <c r="A8" s="30" t="s">
        <v>3</v>
      </c>
      <c r="B8" s="62"/>
      <c r="C8" s="236"/>
      <c r="D8" s="237"/>
      <c r="E8" s="237"/>
      <c r="F8" s="238"/>
      <c r="G8" s="62"/>
      <c r="H8" s="203"/>
    </row>
    <row r="9" spans="1:11" ht="20" x14ac:dyDescent="0.25">
      <c r="A9" s="30" t="s">
        <v>202</v>
      </c>
      <c r="B9" s="62"/>
      <c r="C9" s="236"/>
      <c r="D9" s="237"/>
      <c r="E9" s="237"/>
      <c r="F9" s="238"/>
      <c r="G9" s="62"/>
      <c r="H9" s="203"/>
    </row>
    <row r="10" spans="1:11" ht="21" thickBot="1" x14ac:dyDescent="0.3">
      <c r="A10" s="46" t="s">
        <v>4</v>
      </c>
      <c r="B10" s="47"/>
      <c r="C10" s="183"/>
      <c r="D10" s="184">
        <v>59015</v>
      </c>
      <c r="E10" s="184" t="s">
        <v>23</v>
      </c>
      <c r="F10" s="184">
        <v>99000</v>
      </c>
      <c r="G10" s="47"/>
      <c r="H10" s="205" t="s">
        <v>240</v>
      </c>
    </row>
    <row r="11" spans="1:11" ht="20" thickBot="1" x14ac:dyDescent="0.3">
      <c r="A11" s="257"/>
      <c r="B11" s="257"/>
      <c r="C11" s="257"/>
      <c r="D11" s="257"/>
      <c r="E11" s="257"/>
      <c r="F11" s="257"/>
      <c r="G11" s="257"/>
      <c r="H11" s="257"/>
    </row>
    <row r="12" spans="1:11" ht="20" x14ac:dyDescent="0.25">
      <c r="A12" s="113" t="s">
        <v>6</v>
      </c>
      <c r="B12" s="114"/>
      <c r="C12" s="114"/>
      <c r="D12" s="114"/>
      <c r="E12" s="114"/>
      <c r="F12" s="114"/>
      <c r="G12" s="114"/>
      <c r="H12" s="112" t="s">
        <v>34</v>
      </c>
    </row>
    <row r="13" spans="1:11" ht="20" x14ac:dyDescent="0.25">
      <c r="A13" s="30" t="s">
        <v>7</v>
      </c>
      <c r="B13" s="62"/>
      <c r="C13" s="230"/>
      <c r="D13" s="231"/>
      <c r="E13" s="231"/>
      <c r="F13" s="232"/>
      <c r="G13" s="62"/>
      <c r="H13" s="203"/>
    </row>
    <row r="14" spans="1:11" ht="20" x14ac:dyDescent="0.25">
      <c r="A14" s="30" t="s">
        <v>8</v>
      </c>
      <c r="B14" s="62"/>
      <c r="C14" s="230"/>
      <c r="D14" s="231"/>
      <c r="E14" s="231"/>
      <c r="F14" s="232"/>
      <c r="G14" s="62"/>
      <c r="H14" s="203"/>
    </row>
    <row r="15" spans="1:11" s="50" customFormat="1" ht="20" x14ac:dyDescent="0.25">
      <c r="A15" s="48" t="s">
        <v>178</v>
      </c>
      <c r="B15" s="49"/>
      <c r="C15" s="239">
        <f>IF(C14,C13/C14,0)</f>
        <v>0</v>
      </c>
      <c r="D15" s="239"/>
      <c r="E15" s="239"/>
      <c r="F15" s="239"/>
      <c r="G15" s="62"/>
      <c r="H15" s="206"/>
    </row>
    <row r="16" spans="1:11" ht="20" x14ac:dyDescent="0.25">
      <c r="A16" s="30" t="s">
        <v>281</v>
      </c>
      <c r="B16" s="62"/>
      <c r="C16" s="241">
        <v>0</v>
      </c>
      <c r="D16" s="242"/>
      <c r="E16" s="242"/>
      <c r="F16" s="243"/>
      <c r="G16" s="62"/>
      <c r="H16" s="203"/>
    </row>
    <row r="17" spans="1:8" ht="20" x14ac:dyDescent="0.25">
      <c r="A17" s="30" t="s">
        <v>282</v>
      </c>
      <c r="B17" s="62"/>
      <c r="C17" s="241">
        <v>0</v>
      </c>
      <c r="D17" s="242"/>
      <c r="E17" s="242"/>
      <c r="F17" s="243"/>
      <c r="G17" s="62"/>
      <c r="H17" s="203"/>
    </row>
    <row r="18" spans="1:8" ht="36.5" customHeight="1" x14ac:dyDescent="0.25">
      <c r="A18" s="30" t="s">
        <v>9</v>
      </c>
      <c r="B18" s="62"/>
      <c r="C18" s="241">
        <v>0</v>
      </c>
      <c r="D18" s="242"/>
      <c r="E18" s="242"/>
      <c r="F18" s="243"/>
      <c r="G18" s="62"/>
      <c r="H18" s="207"/>
    </row>
    <row r="19" spans="1:8" ht="21" thickBot="1" x14ac:dyDescent="0.3">
      <c r="A19" s="46" t="s">
        <v>10</v>
      </c>
      <c r="B19" s="47"/>
      <c r="C19" s="264">
        <v>0</v>
      </c>
      <c r="D19" s="264"/>
      <c r="E19" s="264"/>
      <c r="F19" s="264"/>
      <c r="G19" s="47"/>
      <c r="H19" s="208"/>
    </row>
    <row r="20" spans="1:8" ht="20" thickBot="1" x14ac:dyDescent="0.3">
      <c r="A20" s="257"/>
      <c r="B20" s="257"/>
      <c r="C20" s="257"/>
      <c r="D20" s="257"/>
      <c r="E20" s="257"/>
      <c r="F20" s="257"/>
      <c r="G20" s="257"/>
      <c r="H20" s="257"/>
    </row>
    <row r="21" spans="1:8" ht="20" x14ac:dyDescent="0.25">
      <c r="A21" s="113" t="s">
        <v>11</v>
      </c>
      <c r="B21" s="114"/>
      <c r="C21" s="240"/>
      <c r="D21" s="240"/>
      <c r="E21" s="240"/>
      <c r="F21" s="240"/>
      <c r="G21" s="114"/>
      <c r="H21" s="112" t="s">
        <v>34</v>
      </c>
    </row>
    <row r="22" spans="1:8" ht="20" x14ac:dyDescent="0.25">
      <c r="A22" s="30" t="s">
        <v>12</v>
      </c>
      <c r="B22" s="62"/>
      <c r="C22" s="247"/>
      <c r="D22" s="247"/>
      <c r="E22" s="247"/>
      <c r="F22" s="247"/>
      <c r="G22" s="209"/>
      <c r="H22" s="203"/>
    </row>
    <row r="23" spans="1:8" ht="20" x14ac:dyDescent="0.25">
      <c r="A23" s="30" t="s">
        <v>13</v>
      </c>
      <c r="B23" s="62"/>
      <c r="C23" s="247"/>
      <c r="D23" s="247"/>
      <c r="E23" s="247"/>
      <c r="F23" s="247"/>
      <c r="G23" s="209"/>
      <c r="H23" s="203"/>
    </row>
    <row r="24" spans="1:8" ht="20" x14ac:dyDescent="0.25">
      <c r="A24" s="30" t="s">
        <v>14</v>
      </c>
      <c r="B24" s="62"/>
      <c r="C24" s="247"/>
      <c r="D24" s="247"/>
      <c r="E24" s="247"/>
      <c r="F24" s="247"/>
      <c r="G24" s="209"/>
      <c r="H24" s="203"/>
    </row>
    <row r="25" spans="1:8" ht="40" x14ac:dyDescent="0.25">
      <c r="A25" s="30" t="s">
        <v>15</v>
      </c>
      <c r="B25" s="62"/>
      <c r="C25" s="247"/>
      <c r="D25" s="247"/>
      <c r="E25" s="247"/>
      <c r="F25" s="247"/>
      <c r="G25" s="209"/>
      <c r="H25" s="203"/>
    </row>
    <row r="26" spans="1:8" ht="41" thickBot="1" x14ac:dyDescent="0.3">
      <c r="A26" s="46" t="s">
        <v>16</v>
      </c>
      <c r="B26" s="47"/>
      <c r="C26" s="258"/>
      <c r="D26" s="258"/>
      <c r="E26" s="258"/>
      <c r="F26" s="258"/>
      <c r="G26" s="210"/>
      <c r="H26" s="211"/>
    </row>
    <row r="27" spans="1:8" ht="20" thickBot="1" x14ac:dyDescent="0.3">
      <c r="A27" s="257"/>
      <c r="B27" s="257"/>
      <c r="C27" s="257"/>
      <c r="D27" s="257"/>
      <c r="E27" s="257"/>
      <c r="F27" s="257"/>
      <c r="G27" s="257"/>
      <c r="H27" s="257"/>
    </row>
    <row r="28" spans="1:8" ht="20" x14ac:dyDescent="0.25">
      <c r="A28" s="113" t="s">
        <v>17</v>
      </c>
      <c r="B28" s="114"/>
      <c r="C28" s="259"/>
      <c r="D28" s="260"/>
      <c r="E28" s="260"/>
      <c r="F28" s="261"/>
      <c r="G28" s="114"/>
      <c r="H28" s="112" t="s">
        <v>34</v>
      </c>
    </row>
    <row r="29" spans="1:8" ht="20" x14ac:dyDescent="0.25">
      <c r="A29" s="30" t="s">
        <v>18</v>
      </c>
      <c r="B29" s="62"/>
      <c r="C29" s="262"/>
      <c r="D29" s="262"/>
      <c r="E29" s="262"/>
      <c r="F29" s="262"/>
      <c r="G29" s="212"/>
      <c r="H29" s="213"/>
    </row>
    <row r="30" spans="1:8" ht="20" x14ac:dyDescent="0.25">
      <c r="A30" s="30" t="s">
        <v>19</v>
      </c>
      <c r="B30" s="62"/>
      <c r="C30" s="262"/>
      <c r="D30" s="262"/>
      <c r="E30" s="262"/>
      <c r="F30" s="262"/>
      <c r="G30" s="212"/>
      <c r="H30" s="213"/>
    </row>
    <row r="31" spans="1:8" ht="20" x14ac:dyDescent="0.25">
      <c r="A31" s="30" t="s">
        <v>20</v>
      </c>
      <c r="B31" s="62"/>
      <c r="C31" s="262"/>
      <c r="D31" s="262"/>
      <c r="E31" s="262"/>
      <c r="F31" s="262"/>
      <c r="G31" s="212"/>
      <c r="H31" s="213"/>
    </row>
    <row r="32" spans="1:8" ht="41" thickBot="1" x14ac:dyDescent="0.3">
      <c r="A32" s="46" t="s">
        <v>244</v>
      </c>
      <c r="B32" s="47"/>
      <c r="C32" s="263"/>
      <c r="D32" s="263"/>
      <c r="E32" s="263"/>
      <c r="F32" s="263"/>
      <c r="G32" s="214"/>
      <c r="H32" s="215"/>
    </row>
    <row r="33" spans="1:687" ht="20" thickBot="1" x14ac:dyDescent="0.3">
      <c r="A33" s="257"/>
      <c r="B33" s="257"/>
      <c r="C33" s="257"/>
      <c r="D33" s="257"/>
      <c r="E33" s="257"/>
      <c r="F33" s="257"/>
      <c r="G33" s="257"/>
      <c r="H33" s="257"/>
    </row>
    <row r="34" spans="1:687" ht="20" x14ac:dyDescent="0.25">
      <c r="A34" s="113" t="s">
        <v>21</v>
      </c>
      <c r="B34" s="114"/>
      <c r="C34" s="185"/>
      <c r="D34" s="185"/>
      <c r="E34" s="185"/>
      <c r="F34" s="185"/>
      <c r="G34" s="114"/>
      <c r="H34" s="112" t="s">
        <v>34</v>
      </c>
    </row>
    <row r="35" spans="1:687" ht="20" x14ac:dyDescent="0.25">
      <c r="A35" s="30" t="s">
        <v>232</v>
      </c>
      <c r="B35" s="62"/>
      <c r="C35" s="230"/>
      <c r="D35" s="231"/>
      <c r="E35" s="231"/>
      <c r="F35" s="232"/>
      <c r="G35" s="62"/>
      <c r="H35" s="203"/>
    </row>
    <row r="36" spans="1:687" ht="20" x14ac:dyDescent="0.25">
      <c r="A36" s="30" t="s">
        <v>243</v>
      </c>
      <c r="B36" s="62"/>
      <c r="C36" s="230"/>
      <c r="D36" s="231"/>
      <c r="E36" s="231"/>
      <c r="F36" s="232"/>
      <c r="G36" s="62"/>
      <c r="H36" s="203"/>
    </row>
    <row r="37" spans="1:687" ht="21" thickBot="1" x14ac:dyDescent="0.3">
      <c r="A37" s="46" t="s">
        <v>245</v>
      </c>
      <c r="B37" s="47"/>
      <c r="C37" s="233"/>
      <c r="D37" s="234"/>
      <c r="E37" s="234"/>
      <c r="F37" s="235"/>
      <c r="G37" s="47"/>
      <c r="H37" s="211"/>
    </row>
    <row r="38" spans="1:687" ht="20" thickBot="1" x14ac:dyDescent="0.3">
      <c r="A38" s="62"/>
      <c r="B38" s="62"/>
      <c r="C38" s="62"/>
      <c r="D38" s="62"/>
      <c r="E38" s="62"/>
      <c r="F38" s="62"/>
      <c r="G38" s="62"/>
      <c r="H38" s="216"/>
    </row>
    <row r="39" spans="1:687" ht="20" x14ac:dyDescent="0.25">
      <c r="A39" s="113" t="s">
        <v>231</v>
      </c>
      <c r="B39" s="114"/>
      <c r="C39" s="185"/>
      <c r="D39" s="185"/>
      <c r="E39" s="185"/>
      <c r="F39" s="185"/>
      <c r="G39" s="114"/>
      <c r="H39" s="112" t="s">
        <v>34</v>
      </c>
    </row>
    <row r="40" spans="1:687" ht="40" x14ac:dyDescent="0.25">
      <c r="A40" s="30" t="s">
        <v>246</v>
      </c>
      <c r="B40" s="62"/>
      <c r="C40" s="230"/>
      <c r="D40" s="231"/>
      <c r="E40" s="231"/>
      <c r="F40" s="232"/>
      <c r="G40" s="62"/>
      <c r="H40" s="203"/>
    </row>
    <row r="41" spans="1:687" ht="40" x14ac:dyDescent="0.25">
      <c r="A41" s="30" t="s">
        <v>230</v>
      </c>
      <c r="B41" s="62"/>
      <c r="C41" s="230"/>
      <c r="D41" s="231"/>
      <c r="E41" s="231"/>
      <c r="F41" s="232"/>
      <c r="G41" s="62"/>
      <c r="H41" s="203"/>
    </row>
    <row r="42" spans="1:687" ht="81" thickBot="1" x14ac:dyDescent="0.3">
      <c r="A42" s="30" t="s">
        <v>233</v>
      </c>
      <c r="B42" s="220"/>
      <c r="C42" s="230"/>
      <c r="D42" s="231"/>
      <c r="E42" s="231"/>
      <c r="F42" s="232"/>
      <c r="G42" s="219"/>
      <c r="H42" s="203"/>
    </row>
    <row r="43" spans="1:687" s="217" customFormat="1" ht="50" customHeight="1" thickBot="1" x14ac:dyDescent="0.25">
      <c r="A43" s="222" t="s">
        <v>239</v>
      </c>
      <c r="B43" s="221"/>
      <c r="C43" s="227" t="s">
        <v>235</v>
      </c>
      <c r="D43" s="228"/>
      <c r="E43" s="228"/>
      <c r="F43" s="229"/>
      <c r="G43" s="221"/>
      <c r="H43" s="223"/>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8"/>
      <c r="BH43" s="218"/>
      <c r="BI43" s="218"/>
      <c r="BJ43" s="218"/>
      <c r="BK43" s="218"/>
      <c r="BL43" s="218"/>
      <c r="BM43" s="218"/>
      <c r="BN43" s="218"/>
      <c r="BO43" s="218"/>
      <c r="BP43" s="218"/>
      <c r="BQ43" s="218"/>
      <c r="BR43" s="218"/>
      <c r="BS43" s="218"/>
      <c r="BT43" s="218"/>
      <c r="BU43" s="218"/>
      <c r="BV43" s="218"/>
      <c r="BW43" s="218"/>
      <c r="BX43" s="218"/>
      <c r="BY43" s="218"/>
      <c r="BZ43" s="218"/>
      <c r="CA43" s="218"/>
      <c r="CB43" s="218"/>
      <c r="CC43" s="218"/>
      <c r="CD43" s="218"/>
      <c r="CE43" s="218"/>
      <c r="CF43" s="218"/>
      <c r="CG43" s="218"/>
      <c r="CH43" s="218"/>
      <c r="CI43" s="218"/>
      <c r="CJ43" s="218"/>
      <c r="CK43" s="218"/>
      <c r="CL43" s="218"/>
      <c r="CM43" s="218"/>
      <c r="CN43" s="218"/>
      <c r="CO43" s="218"/>
      <c r="CP43" s="218"/>
      <c r="CQ43" s="218"/>
      <c r="CR43" s="218"/>
      <c r="CS43" s="218"/>
      <c r="CT43" s="218"/>
      <c r="CU43" s="218"/>
      <c r="CV43" s="218"/>
      <c r="CW43" s="218"/>
      <c r="CX43" s="218"/>
      <c r="CY43" s="218"/>
      <c r="CZ43" s="218"/>
      <c r="DA43" s="218"/>
      <c r="DB43" s="218"/>
      <c r="DC43" s="218"/>
      <c r="DD43" s="218"/>
      <c r="DE43" s="218"/>
      <c r="DF43" s="218"/>
      <c r="DG43" s="218"/>
      <c r="DH43" s="218"/>
      <c r="DI43" s="218"/>
      <c r="DJ43" s="218"/>
      <c r="DK43" s="218"/>
      <c r="DL43" s="218"/>
      <c r="DM43" s="218"/>
      <c r="DN43" s="218"/>
      <c r="DO43" s="218"/>
      <c r="DP43" s="218"/>
      <c r="DQ43" s="218"/>
      <c r="DR43" s="218"/>
      <c r="DS43" s="218"/>
      <c r="DT43" s="218"/>
      <c r="DU43" s="218"/>
      <c r="DV43" s="218"/>
      <c r="DW43" s="218"/>
      <c r="DX43" s="218"/>
      <c r="DY43" s="218"/>
      <c r="DZ43" s="218"/>
      <c r="EA43" s="218"/>
      <c r="EB43" s="218"/>
      <c r="EC43" s="218"/>
      <c r="ED43" s="218"/>
      <c r="EE43" s="218"/>
      <c r="EF43" s="218"/>
      <c r="EG43" s="218"/>
      <c r="EH43" s="218"/>
      <c r="EI43" s="218"/>
      <c r="EJ43" s="218"/>
      <c r="EK43" s="218"/>
      <c r="EL43" s="218"/>
      <c r="EM43" s="218"/>
      <c r="EN43" s="218"/>
      <c r="EO43" s="218"/>
      <c r="EP43" s="218"/>
      <c r="EQ43" s="218"/>
      <c r="ER43" s="218"/>
      <c r="ES43" s="218"/>
      <c r="ET43" s="218"/>
      <c r="EU43" s="218"/>
      <c r="EV43" s="218"/>
      <c r="EW43" s="218"/>
      <c r="EX43" s="218"/>
      <c r="EY43" s="218"/>
      <c r="EZ43" s="218"/>
      <c r="FA43" s="218"/>
      <c r="FB43" s="218"/>
      <c r="FC43" s="218"/>
      <c r="FD43" s="218"/>
      <c r="FE43" s="218"/>
      <c r="FF43" s="218"/>
      <c r="FG43" s="218"/>
      <c r="FH43" s="218"/>
      <c r="FI43" s="218"/>
      <c r="FJ43" s="218"/>
      <c r="FK43" s="218"/>
      <c r="FL43" s="218"/>
      <c r="FM43" s="218"/>
      <c r="FN43" s="218"/>
      <c r="FO43" s="218"/>
      <c r="FP43" s="218"/>
      <c r="FQ43" s="218"/>
      <c r="FR43" s="218"/>
      <c r="FS43" s="218"/>
      <c r="FT43" s="218"/>
      <c r="FU43" s="218"/>
      <c r="FV43" s="218"/>
      <c r="FW43" s="218"/>
      <c r="FX43" s="218"/>
      <c r="FY43" s="218"/>
      <c r="FZ43" s="218"/>
      <c r="GA43" s="218"/>
      <c r="GB43" s="218"/>
      <c r="GC43" s="218"/>
      <c r="GD43" s="218"/>
      <c r="GE43" s="218"/>
      <c r="GF43" s="218"/>
      <c r="GG43" s="218"/>
      <c r="GH43" s="218"/>
      <c r="GI43" s="218"/>
      <c r="GJ43" s="218"/>
      <c r="GK43" s="218"/>
      <c r="GL43" s="218"/>
      <c r="GM43" s="218"/>
      <c r="GN43" s="218"/>
      <c r="GO43" s="218"/>
      <c r="GP43" s="218"/>
      <c r="GQ43" s="218"/>
      <c r="GR43" s="218"/>
      <c r="GS43" s="218"/>
      <c r="GT43" s="218"/>
      <c r="GU43" s="218"/>
      <c r="GV43" s="218"/>
      <c r="GW43" s="218"/>
      <c r="GX43" s="218"/>
      <c r="GY43" s="218"/>
      <c r="GZ43" s="218"/>
      <c r="HA43" s="218"/>
      <c r="HB43" s="218"/>
      <c r="HC43" s="218"/>
      <c r="HD43" s="218"/>
      <c r="HE43" s="218"/>
      <c r="HF43" s="218"/>
      <c r="HG43" s="218"/>
      <c r="HH43" s="218"/>
      <c r="HI43" s="218"/>
      <c r="HJ43" s="218"/>
      <c r="HK43" s="218"/>
      <c r="HL43" s="218"/>
      <c r="HM43" s="218"/>
      <c r="HN43" s="218"/>
      <c r="HO43" s="218"/>
      <c r="HP43" s="218"/>
      <c r="HQ43" s="218"/>
      <c r="HR43" s="218"/>
      <c r="HS43" s="218"/>
      <c r="HT43" s="218"/>
      <c r="HU43" s="218"/>
      <c r="HV43" s="218"/>
      <c r="HW43" s="218"/>
      <c r="HX43" s="218"/>
      <c r="HY43" s="218"/>
      <c r="HZ43" s="218"/>
      <c r="IA43" s="218"/>
      <c r="IB43" s="218"/>
      <c r="IC43" s="218"/>
      <c r="ID43" s="218"/>
      <c r="IE43" s="218"/>
      <c r="IF43" s="218"/>
      <c r="IG43" s="218"/>
      <c r="IH43" s="218"/>
      <c r="II43" s="218"/>
      <c r="IJ43" s="218"/>
      <c r="IK43" s="218"/>
      <c r="IL43" s="218"/>
      <c r="IM43" s="218"/>
      <c r="IN43" s="218"/>
      <c r="IO43" s="218"/>
      <c r="IP43" s="218"/>
      <c r="IQ43" s="218"/>
      <c r="IR43" s="218"/>
      <c r="IS43" s="218"/>
      <c r="IT43" s="218"/>
      <c r="IU43" s="218"/>
      <c r="IV43" s="218"/>
      <c r="IW43" s="218"/>
      <c r="IX43" s="218"/>
      <c r="IY43" s="218"/>
      <c r="IZ43" s="218"/>
      <c r="JA43" s="218"/>
      <c r="JB43" s="218"/>
      <c r="JC43" s="218"/>
      <c r="JD43" s="218"/>
      <c r="JE43" s="218"/>
      <c r="JF43" s="218"/>
      <c r="JG43" s="218"/>
      <c r="JH43" s="218"/>
      <c r="JI43" s="218"/>
      <c r="JJ43" s="218"/>
      <c r="JK43" s="218"/>
      <c r="JL43" s="218"/>
      <c r="JM43" s="218"/>
      <c r="JN43" s="218"/>
      <c r="JO43" s="218"/>
      <c r="JP43" s="218"/>
      <c r="JQ43" s="218"/>
      <c r="JR43" s="218"/>
      <c r="JS43" s="218"/>
      <c r="JT43" s="218"/>
      <c r="JU43" s="218"/>
      <c r="JV43" s="218"/>
      <c r="JW43" s="218"/>
      <c r="JX43" s="218"/>
      <c r="JY43" s="218"/>
      <c r="JZ43" s="218"/>
      <c r="KA43" s="218"/>
      <c r="KB43" s="218"/>
      <c r="KC43" s="218"/>
      <c r="KD43" s="218"/>
      <c r="KE43" s="218"/>
      <c r="KF43" s="218"/>
      <c r="KG43" s="218"/>
      <c r="KH43" s="218"/>
      <c r="KI43" s="218"/>
      <c r="KJ43" s="218"/>
      <c r="KK43" s="218"/>
      <c r="KL43" s="218"/>
      <c r="KM43" s="218"/>
      <c r="KN43" s="218"/>
      <c r="KO43" s="218"/>
      <c r="KP43" s="218"/>
      <c r="KQ43" s="218"/>
      <c r="KR43" s="218"/>
      <c r="KS43" s="218"/>
      <c r="KT43" s="218"/>
      <c r="KU43" s="218"/>
      <c r="KV43" s="218"/>
      <c r="KW43" s="218"/>
      <c r="KX43" s="218"/>
      <c r="KY43" s="218"/>
      <c r="KZ43" s="218"/>
      <c r="LA43" s="218"/>
      <c r="LB43" s="218"/>
      <c r="LC43" s="218"/>
      <c r="LD43" s="218"/>
      <c r="LE43" s="218"/>
      <c r="LF43" s="218"/>
      <c r="LG43" s="218"/>
      <c r="LH43" s="218"/>
      <c r="LI43" s="218"/>
      <c r="LJ43" s="218"/>
      <c r="LK43" s="218"/>
      <c r="LL43" s="218"/>
      <c r="LM43" s="218"/>
      <c r="LN43" s="218"/>
      <c r="LO43" s="218"/>
      <c r="LP43" s="218"/>
      <c r="LQ43" s="218"/>
      <c r="LR43" s="218"/>
      <c r="LS43" s="218"/>
      <c r="LT43" s="218"/>
      <c r="LU43" s="218"/>
      <c r="LV43" s="218"/>
      <c r="LW43" s="218"/>
      <c r="LX43" s="218"/>
      <c r="LY43" s="218"/>
      <c r="LZ43" s="218"/>
      <c r="MA43" s="218"/>
      <c r="MB43" s="218"/>
      <c r="MC43" s="218"/>
      <c r="MD43" s="218"/>
      <c r="ME43" s="218"/>
      <c r="MF43" s="218"/>
      <c r="MG43" s="218"/>
      <c r="MH43" s="218"/>
      <c r="MI43" s="218"/>
      <c r="MJ43" s="218"/>
      <c r="MK43" s="218"/>
      <c r="ML43" s="218"/>
      <c r="MM43" s="218"/>
      <c r="MN43" s="218"/>
      <c r="MO43" s="218"/>
      <c r="MP43" s="218"/>
      <c r="MQ43" s="218"/>
      <c r="MR43" s="218"/>
      <c r="MS43" s="218"/>
      <c r="MT43" s="218"/>
      <c r="MU43" s="218"/>
      <c r="MV43" s="218"/>
      <c r="MW43" s="218"/>
      <c r="MX43" s="218"/>
      <c r="MY43" s="218"/>
      <c r="MZ43" s="218"/>
      <c r="NA43" s="218"/>
      <c r="NB43" s="218"/>
      <c r="NC43" s="218"/>
      <c r="ND43" s="218"/>
      <c r="NE43" s="218"/>
      <c r="NF43" s="218"/>
      <c r="NG43" s="218"/>
      <c r="NH43" s="218"/>
      <c r="NI43" s="218"/>
      <c r="NJ43" s="218"/>
      <c r="NK43" s="218"/>
      <c r="NL43" s="218"/>
      <c r="NM43" s="218"/>
      <c r="NN43" s="218"/>
      <c r="NO43" s="218"/>
      <c r="NP43" s="218"/>
      <c r="NQ43" s="218"/>
      <c r="NR43" s="218"/>
      <c r="NS43" s="218"/>
      <c r="NT43" s="218"/>
      <c r="NU43" s="218"/>
      <c r="NV43" s="218"/>
      <c r="NW43" s="218"/>
      <c r="NX43" s="218"/>
      <c r="NY43" s="218"/>
      <c r="NZ43" s="218"/>
      <c r="OA43" s="218"/>
      <c r="OB43" s="218"/>
      <c r="OC43" s="218"/>
      <c r="OD43" s="218"/>
      <c r="OE43" s="218"/>
      <c r="OF43" s="218"/>
      <c r="OG43" s="218"/>
      <c r="OH43" s="218"/>
      <c r="OI43" s="218"/>
      <c r="OJ43" s="218"/>
      <c r="OK43" s="218"/>
      <c r="OL43" s="218"/>
      <c r="OM43" s="218"/>
      <c r="ON43" s="218"/>
      <c r="OO43" s="218"/>
      <c r="OP43" s="218"/>
      <c r="OQ43" s="218"/>
      <c r="OR43" s="218"/>
      <c r="OS43" s="218"/>
      <c r="OT43" s="218"/>
      <c r="OU43" s="218"/>
      <c r="OV43" s="218"/>
      <c r="OW43" s="218"/>
      <c r="OX43" s="218"/>
      <c r="OY43" s="218"/>
      <c r="OZ43" s="218"/>
      <c r="PA43" s="218"/>
      <c r="PB43" s="218"/>
      <c r="PC43" s="218"/>
      <c r="PD43" s="218"/>
      <c r="PE43" s="218"/>
      <c r="PF43" s="218"/>
      <c r="PG43" s="218"/>
      <c r="PH43" s="218"/>
      <c r="PI43" s="218"/>
      <c r="PJ43" s="218"/>
      <c r="PK43" s="218"/>
      <c r="PL43" s="218"/>
      <c r="PM43" s="218"/>
      <c r="PN43" s="218"/>
      <c r="PO43" s="218"/>
      <c r="PP43" s="218"/>
      <c r="PQ43" s="218"/>
      <c r="PR43" s="218"/>
      <c r="PS43" s="218"/>
      <c r="PT43" s="218"/>
      <c r="PU43" s="218"/>
      <c r="PV43" s="218"/>
      <c r="PW43" s="218"/>
      <c r="PX43" s="218"/>
      <c r="PY43" s="218"/>
      <c r="PZ43" s="218"/>
      <c r="QA43" s="218"/>
      <c r="QB43" s="218"/>
      <c r="QC43" s="218"/>
      <c r="QD43" s="218"/>
      <c r="QE43" s="218"/>
      <c r="QF43" s="218"/>
      <c r="QG43" s="218"/>
      <c r="QH43" s="218"/>
      <c r="QI43" s="218"/>
      <c r="QJ43" s="218"/>
      <c r="QK43" s="218"/>
      <c r="QL43" s="218"/>
      <c r="QM43" s="218"/>
      <c r="QN43" s="218"/>
      <c r="QO43" s="218"/>
      <c r="QP43" s="218"/>
      <c r="QQ43" s="218"/>
      <c r="QR43" s="218"/>
      <c r="QS43" s="218"/>
      <c r="QT43" s="218"/>
      <c r="QU43" s="218"/>
      <c r="QV43" s="218"/>
      <c r="QW43" s="218"/>
      <c r="QX43" s="218"/>
      <c r="QY43" s="218"/>
      <c r="QZ43" s="218"/>
      <c r="RA43" s="218"/>
      <c r="RB43" s="218"/>
      <c r="RC43" s="218"/>
      <c r="RD43" s="218"/>
      <c r="RE43" s="218"/>
      <c r="RF43" s="218"/>
      <c r="RG43" s="218"/>
      <c r="RH43" s="218"/>
      <c r="RI43" s="218"/>
      <c r="RJ43" s="218"/>
      <c r="RK43" s="218"/>
      <c r="RL43" s="218"/>
      <c r="RM43" s="218"/>
      <c r="RN43" s="218"/>
      <c r="RO43" s="218"/>
      <c r="RP43" s="218"/>
      <c r="RQ43" s="218"/>
      <c r="RR43" s="218"/>
      <c r="RS43" s="218"/>
      <c r="RT43" s="218"/>
      <c r="RU43" s="218"/>
      <c r="RV43" s="218"/>
      <c r="RW43" s="218"/>
      <c r="RX43" s="218"/>
      <c r="RY43" s="218"/>
      <c r="RZ43" s="218"/>
      <c r="SA43" s="218"/>
      <c r="SB43" s="218"/>
      <c r="SC43" s="218"/>
      <c r="SD43" s="218"/>
      <c r="SE43" s="218"/>
      <c r="SF43" s="218"/>
      <c r="SG43" s="218"/>
      <c r="SH43" s="218"/>
      <c r="SI43" s="218"/>
      <c r="SJ43" s="218"/>
      <c r="SK43" s="218"/>
      <c r="SL43" s="218"/>
      <c r="SM43" s="218"/>
      <c r="SN43" s="218"/>
      <c r="SO43" s="218"/>
      <c r="SP43" s="218"/>
      <c r="SQ43" s="218"/>
      <c r="SR43" s="218"/>
      <c r="SS43" s="218"/>
      <c r="ST43" s="218"/>
      <c r="SU43" s="218"/>
      <c r="SV43" s="218"/>
      <c r="SW43" s="218"/>
      <c r="SX43" s="218"/>
      <c r="SY43" s="218"/>
      <c r="SZ43" s="218"/>
      <c r="TA43" s="218"/>
      <c r="TB43" s="218"/>
      <c r="TC43" s="218"/>
      <c r="TD43" s="218"/>
      <c r="TE43" s="218"/>
      <c r="TF43" s="218"/>
      <c r="TG43" s="218"/>
      <c r="TH43" s="218"/>
      <c r="TI43" s="218"/>
      <c r="TJ43" s="218"/>
      <c r="TK43" s="218"/>
      <c r="TL43" s="218"/>
      <c r="TM43" s="218"/>
      <c r="TN43" s="218"/>
      <c r="TO43" s="218"/>
      <c r="TP43" s="218"/>
      <c r="TQ43" s="218"/>
      <c r="TR43" s="218"/>
      <c r="TS43" s="218"/>
      <c r="TT43" s="218"/>
      <c r="TU43" s="218"/>
      <c r="TV43" s="218"/>
      <c r="TW43" s="218"/>
      <c r="TX43" s="218"/>
      <c r="TY43" s="218"/>
      <c r="TZ43" s="218"/>
      <c r="UA43" s="218"/>
      <c r="UB43" s="218"/>
      <c r="UC43" s="218"/>
      <c r="UD43" s="218"/>
      <c r="UE43" s="218"/>
      <c r="UF43" s="218"/>
      <c r="UG43" s="218"/>
      <c r="UH43" s="218"/>
      <c r="UI43" s="218"/>
      <c r="UJ43" s="218"/>
      <c r="UK43" s="218"/>
      <c r="UL43" s="218"/>
      <c r="UM43" s="218"/>
      <c r="UN43" s="218"/>
      <c r="UO43" s="218"/>
      <c r="UP43" s="218"/>
      <c r="UQ43" s="218"/>
      <c r="UR43" s="218"/>
      <c r="US43" s="218"/>
      <c r="UT43" s="218"/>
      <c r="UU43" s="218"/>
      <c r="UV43" s="218"/>
      <c r="UW43" s="218"/>
      <c r="UX43" s="218"/>
      <c r="UY43" s="218"/>
      <c r="UZ43" s="218"/>
      <c r="VA43" s="218"/>
      <c r="VB43" s="218"/>
      <c r="VC43" s="218"/>
      <c r="VD43" s="218"/>
      <c r="VE43" s="218"/>
      <c r="VF43" s="218"/>
      <c r="VG43" s="218"/>
      <c r="VH43" s="218"/>
      <c r="VI43" s="218"/>
      <c r="VJ43" s="218"/>
      <c r="VK43" s="218"/>
      <c r="VL43" s="218"/>
      <c r="VM43" s="218"/>
      <c r="VN43" s="218"/>
      <c r="VO43" s="218"/>
      <c r="VP43" s="218"/>
      <c r="VQ43" s="218"/>
      <c r="VR43" s="218"/>
      <c r="VS43" s="218"/>
      <c r="VT43" s="218"/>
      <c r="VU43" s="218"/>
      <c r="VV43" s="218"/>
      <c r="VW43" s="218"/>
      <c r="VX43" s="218"/>
      <c r="VY43" s="218"/>
      <c r="VZ43" s="218"/>
      <c r="WA43" s="218"/>
      <c r="WB43" s="218"/>
      <c r="WC43" s="218"/>
      <c r="WD43" s="218"/>
      <c r="WE43" s="218"/>
      <c r="WF43" s="218"/>
      <c r="WG43" s="218"/>
      <c r="WH43" s="218"/>
      <c r="WI43" s="218"/>
      <c r="WJ43" s="218"/>
      <c r="WK43" s="218"/>
      <c r="WL43" s="218"/>
      <c r="WM43" s="218"/>
      <c r="WN43" s="218"/>
      <c r="WO43" s="218"/>
      <c r="WP43" s="218"/>
      <c r="WQ43" s="218"/>
      <c r="WR43" s="218"/>
      <c r="WS43" s="218"/>
      <c r="WT43" s="218"/>
      <c r="WU43" s="218"/>
      <c r="WV43" s="218"/>
      <c r="WW43" s="218"/>
      <c r="WX43" s="218"/>
      <c r="WY43" s="218"/>
      <c r="WZ43" s="218"/>
      <c r="XA43" s="218"/>
      <c r="XB43" s="218"/>
      <c r="XC43" s="218"/>
      <c r="XD43" s="218"/>
      <c r="XE43" s="218"/>
      <c r="XF43" s="218"/>
      <c r="XG43" s="218"/>
      <c r="XH43" s="218"/>
      <c r="XI43" s="218"/>
      <c r="XJ43" s="218"/>
      <c r="XK43" s="218"/>
      <c r="XL43" s="218"/>
      <c r="XM43" s="218"/>
      <c r="XN43" s="218"/>
      <c r="XO43" s="218"/>
      <c r="XP43" s="218"/>
      <c r="XQ43" s="218"/>
      <c r="XR43" s="218"/>
      <c r="XS43" s="218"/>
      <c r="XT43" s="218"/>
      <c r="XU43" s="218"/>
      <c r="XV43" s="218"/>
      <c r="XW43" s="218"/>
      <c r="XX43" s="218"/>
      <c r="XY43" s="218"/>
      <c r="XZ43" s="218"/>
      <c r="YA43" s="218"/>
      <c r="YB43" s="218"/>
      <c r="YC43" s="218"/>
      <c r="YD43" s="218"/>
      <c r="YE43" s="218"/>
      <c r="YF43" s="218"/>
      <c r="YG43" s="218"/>
      <c r="YH43" s="218"/>
      <c r="YI43" s="218"/>
      <c r="YJ43" s="218"/>
      <c r="YK43" s="218"/>
      <c r="YL43" s="218"/>
      <c r="YM43" s="218"/>
      <c r="YN43" s="218"/>
      <c r="YO43" s="218"/>
      <c r="YP43" s="218"/>
      <c r="YQ43" s="218"/>
      <c r="YR43" s="218"/>
      <c r="YS43" s="218"/>
      <c r="YT43" s="218"/>
      <c r="YU43" s="218"/>
      <c r="YV43" s="218"/>
      <c r="YW43" s="218"/>
      <c r="YX43" s="218"/>
      <c r="YY43" s="218"/>
      <c r="YZ43" s="218"/>
      <c r="ZA43" s="218"/>
      <c r="ZB43" s="218"/>
      <c r="ZC43" s="218"/>
      <c r="ZD43" s="218"/>
      <c r="ZE43" s="218"/>
      <c r="ZF43" s="218"/>
      <c r="ZG43" s="218"/>
      <c r="ZH43" s="218"/>
      <c r="ZI43" s="218"/>
      <c r="ZJ43" s="218"/>
      <c r="ZK43" s="218"/>
    </row>
    <row r="44" spans="1:687" s="217" customFormat="1" ht="15" customHeight="1" thickBot="1" x14ac:dyDescent="0.25">
      <c r="A44" s="218"/>
      <c r="B44" s="218"/>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8"/>
      <c r="DJ44" s="218"/>
      <c r="DK44" s="218"/>
      <c r="DL44" s="218"/>
      <c r="DM44" s="218"/>
      <c r="DN44" s="218"/>
      <c r="DO44" s="218"/>
      <c r="DP44" s="218"/>
      <c r="DQ44" s="218"/>
      <c r="DR44" s="218"/>
      <c r="DS44" s="218"/>
      <c r="DT44" s="218"/>
      <c r="DU44" s="218"/>
      <c r="DV44" s="218"/>
      <c r="DW44" s="218"/>
      <c r="DX44" s="218"/>
      <c r="DY44" s="218"/>
      <c r="DZ44" s="218"/>
      <c r="EA44" s="218"/>
      <c r="EB44" s="218"/>
      <c r="EC44" s="218"/>
      <c r="ED44" s="218"/>
      <c r="EE44" s="218"/>
      <c r="EF44" s="218"/>
      <c r="EG44" s="218"/>
      <c r="EH44" s="218"/>
      <c r="EI44" s="218"/>
      <c r="EJ44" s="218"/>
      <c r="EK44" s="218"/>
      <c r="EL44" s="218"/>
      <c r="EM44" s="218"/>
      <c r="EN44" s="218"/>
      <c r="EO44" s="218"/>
      <c r="EP44" s="218"/>
      <c r="EQ44" s="218"/>
      <c r="ER44" s="218"/>
      <c r="ES44" s="218"/>
      <c r="ET44" s="218"/>
      <c r="EU44" s="218"/>
      <c r="EV44" s="218"/>
      <c r="EW44" s="218"/>
      <c r="EX44" s="218"/>
      <c r="EY44" s="218"/>
      <c r="EZ44" s="218"/>
      <c r="FA44" s="218"/>
      <c r="FB44" s="218"/>
      <c r="FC44" s="218"/>
      <c r="FD44" s="218"/>
      <c r="FE44" s="218"/>
      <c r="FF44" s="218"/>
      <c r="FG44" s="218"/>
      <c r="FH44" s="218"/>
      <c r="FI44" s="218"/>
      <c r="FJ44" s="218"/>
      <c r="FK44" s="218"/>
      <c r="FL44" s="218"/>
      <c r="FM44" s="218"/>
      <c r="FN44" s="218"/>
      <c r="FO44" s="218"/>
      <c r="FP44" s="218"/>
      <c r="FQ44" s="218"/>
      <c r="FR44" s="218"/>
      <c r="FS44" s="218"/>
      <c r="FT44" s="218"/>
      <c r="FU44" s="218"/>
      <c r="FV44" s="218"/>
      <c r="FW44" s="218"/>
      <c r="FX44" s="218"/>
      <c r="FY44" s="218"/>
      <c r="FZ44" s="218"/>
      <c r="GA44" s="218"/>
      <c r="GB44" s="218"/>
      <c r="GC44" s="218"/>
      <c r="GD44" s="218"/>
      <c r="GE44" s="218"/>
      <c r="GF44" s="218"/>
      <c r="GG44" s="218"/>
      <c r="GH44" s="218"/>
      <c r="GI44" s="218"/>
      <c r="GJ44" s="218"/>
      <c r="GK44" s="218"/>
      <c r="GL44" s="218"/>
      <c r="GM44" s="218"/>
      <c r="GN44" s="218"/>
      <c r="GO44" s="218"/>
      <c r="GP44" s="218"/>
      <c r="GQ44" s="218"/>
      <c r="GR44" s="218"/>
      <c r="GS44" s="218"/>
      <c r="GT44" s="218"/>
      <c r="GU44" s="218"/>
      <c r="GV44" s="218"/>
      <c r="GW44" s="218"/>
      <c r="GX44" s="218"/>
      <c r="GY44" s="218"/>
      <c r="GZ44" s="218"/>
      <c r="HA44" s="218"/>
      <c r="HB44" s="218"/>
      <c r="HC44" s="218"/>
      <c r="HD44" s="218"/>
      <c r="HE44" s="218"/>
      <c r="HF44" s="218"/>
      <c r="HG44" s="218"/>
      <c r="HH44" s="218"/>
      <c r="HI44" s="218"/>
      <c r="HJ44" s="218"/>
      <c r="HK44" s="218"/>
      <c r="HL44" s="218"/>
      <c r="HM44" s="218"/>
      <c r="HN44" s="218"/>
      <c r="HO44" s="218"/>
      <c r="HP44" s="218"/>
      <c r="HQ44" s="218"/>
      <c r="HR44" s="218"/>
      <c r="HS44" s="218"/>
      <c r="HT44" s="218"/>
      <c r="HU44" s="218"/>
      <c r="HV44" s="218"/>
      <c r="HW44" s="218"/>
      <c r="HX44" s="218"/>
      <c r="HY44" s="218"/>
      <c r="HZ44" s="218"/>
      <c r="IA44" s="218"/>
      <c r="IB44" s="218"/>
      <c r="IC44" s="218"/>
      <c r="ID44" s="218"/>
      <c r="IE44" s="218"/>
      <c r="IF44" s="218"/>
      <c r="IG44" s="218"/>
      <c r="IH44" s="218"/>
      <c r="II44" s="218"/>
      <c r="IJ44" s="218"/>
      <c r="IK44" s="218"/>
      <c r="IL44" s="218"/>
      <c r="IM44" s="218"/>
      <c r="IN44" s="218"/>
      <c r="IO44" s="218"/>
      <c r="IP44" s="218"/>
      <c r="IQ44" s="218"/>
      <c r="IR44" s="218"/>
      <c r="IS44" s="218"/>
      <c r="IT44" s="218"/>
      <c r="IU44" s="218"/>
      <c r="IV44" s="218"/>
      <c r="IW44" s="218"/>
      <c r="IX44" s="218"/>
      <c r="IY44" s="218"/>
      <c r="IZ44" s="218"/>
      <c r="JA44" s="218"/>
      <c r="JB44" s="218"/>
      <c r="JC44" s="218"/>
      <c r="JD44" s="218"/>
      <c r="JE44" s="218"/>
      <c r="JF44" s="218"/>
      <c r="JG44" s="218"/>
      <c r="JH44" s="218"/>
      <c r="JI44" s="218"/>
      <c r="JJ44" s="218"/>
      <c r="JK44" s="218"/>
      <c r="JL44" s="218"/>
      <c r="JM44" s="218"/>
      <c r="JN44" s="218"/>
      <c r="JO44" s="218"/>
      <c r="JP44" s="218"/>
      <c r="JQ44" s="218"/>
      <c r="JR44" s="218"/>
      <c r="JS44" s="218"/>
      <c r="JT44" s="218"/>
      <c r="JU44" s="218"/>
      <c r="JV44" s="218"/>
      <c r="JW44" s="218"/>
      <c r="JX44" s="218"/>
      <c r="JY44" s="218"/>
      <c r="JZ44" s="218"/>
      <c r="KA44" s="218"/>
      <c r="KB44" s="218"/>
      <c r="KC44" s="218"/>
      <c r="KD44" s="218"/>
      <c r="KE44" s="218"/>
      <c r="KF44" s="218"/>
      <c r="KG44" s="218"/>
      <c r="KH44" s="218"/>
      <c r="KI44" s="218"/>
      <c r="KJ44" s="218"/>
      <c r="KK44" s="218"/>
      <c r="KL44" s="218"/>
      <c r="KM44" s="218"/>
      <c r="KN44" s="218"/>
      <c r="KO44" s="218"/>
      <c r="KP44" s="218"/>
      <c r="KQ44" s="218"/>
      <c r="KR44" s="218"/>
      <c r="KS44" s="218"/>
      <c r="KT44" s="218"/>
      <c r="KU44" s="218"/>
      <c r="KV44" s="218"/>
      <c r="KW44" s="218"/>
      <c r="KX44" s="218"/>
      <c r="KY44" s="218"/>
      <c r="KZ44" s="218"/>
      <c r="LA44" s="218"/>
      <c r="LB44" s="218"/>
      <c r="LC44" s="218"/>
      <c r="LD44" s="218"/>
      <c r="LE44" s="218"/>
      <c r="LF44" s="218"/>
      <c r="LG44" s="218"/>
      <c r="LH44" s="218"/>
      <c r="LI44" s="218"/>
      <c r="LJ44" s="218"/>
      <c r="LK44" s="218"/>
      <c r="LL44" s="218"/>
      <c r="LM44" s="218"/>
      <c r="LN44" s="218"/>
      <c r="LO44" s="218"/>
      <c r="LP44" s="218"/>
      <c r="LQ44" s="218"/>
      <c r="LR44" s="218"/>
      <c r="LS44" s="218"/>
      <c r="LT44" s="218"/>
      <c r="LU44" s="218"/>
      <c r="LV44" s="218"/>
      <c r="LW44" s="218"/>
      <c r="LX44" s="218"/>
      <c r="LY44" s="218"/>
      <c r="LZ44" s="218"/>
      <c r="MA44" s="218"/>
      <c r="MB44" s="218"/>
      <c r="MC44" s="218"/>
      <c r="MD44" s="218"/>
      <c r="ME44" s="218"/>
      <c r="MF44" s="218"/>
      <c r="MG44" s="218"/>
      <c r="MH44" s="218"/>
      <c r="MI44" s="218"/>
      <c r="MJ44" s="218"/>
      <c r="MK44" s="218"/>
      <c r="ML44" s="218"/>
      <c r="MM44" s="218"/>
      <c r="MN44" s="218"/>
      <c r="MO44" s="218"/>
      <c r="MP44" s="218"/>
      <c r="MQ44" s="218"/>
      <c r="MR44" s="218"/>
      <c r="MS44" s="218"/>
      <c r="MT44" s="218"/>
      <c r="MU44" s="218"/>
      <c r="MV44" s="218"/>
      <c r="MW44" s="218"/>
      <c r="MX44" s="218"/>
      <c r="MY44" s="218"/>
      <c r="MZ44" s="218"/>
      <c r="NA44" s="218"/>
      <c r="NB44" s="218"/>
      <c r="NC44" s="218"/>
      <c r="ND44" s="218"/>
      <c r="NE44" s="218"/>
      <c r="NF44" s="218"/>
      <c r="NG44" s="218"/>
      <c r="NH44" s="218"/>
      <c r="NI44" s="218"/>
      <c r="NJ44" s="218"/>
      <c r="NK44" s="218"/>
      <c r="NL44" s="218"/>
      <c r="NM44" s="218"/>
      <c r="NN44" s="218"/>
      <c r="NO44" s="218"/>
      <c r="NP44" s="218"/>
      <c r="NQ44" s="218"/>
      <c r="NR44" s="218"/>
      <c r="NS44" s="218"/>
      <c r="NT44" s="218"/>
      <c r="NU44" s="218"/>
      <c r="NV44" s="218"/>
      <c r="NW44" s="218"/>
      <c r="NX44" s="218"/>
      <c r="NY44" s="218"/>
      <c r="NZ44" s="218"/>
      <c r="OA44" s="218"/>
      <c r="OB44" s="218"/>
      <c r="OC44" s="218"/>
      <c r="OD44" s="218"/>
      <c r="OE44" s="218"/>
      <c r="OF44" s="218"/>
      <c r="OG44" s="218"/>
      <c r="OH44" s="218"/>
      <c r="OI44" s="218"/>
      <c r="OJ44" s="218"/>
      <c r="OK44" s="218"/>
      <c r="OL44" s="218"/>
      <c r="OM44" s="218"/>
      <c r="ON44" s="218"/>
      <c r="OO44" s="218"/>
      <c r="OP44" s="218"/>
      <c r="OQ44" s="218"/>
      <c r="OR44" s="218"/>
      <c r="OS44" s="218"/>
      <c r="OT44" s="218"/>
      <c r="OU44" s="218"/>
      <c r="OV44" s="218"/>
      <c r="OW44" s="218"/>
      <c r="OX44" s="218"/>
      <c r="OY44" s="218"/>
      <c r="OZ44" s="218"/>
      <c r="PA44" s="218"/>
      <c r="PB44" s="218"/>
      <c r="PC44" s="218"/>
      <c r="PD44" s="218"/>
      <c r="PE44" s="218"/>
      <c r="PF44" s="218"/>
      <c r="PG44" s="218"/>
      <c r="PH44" s="218"/>
      <c r="PI44" s="218"/>
      <c r="PJ44" s="218"/>
      <c r="PK44" s="218"/>
      <c r="PL44" s="218"/>
      <c r="PM44" s="218"/>
      <c r="PN44" s="218"/>
      <c r="PO44" s="218"/>
      <c r="PP44" s="218"/>
      <c r="PQ44" s="218"/>
      <c r="PR44" s="218"/>
      <c r="PS44" s="218"/>
      <c r="PT44" s="218"/>
      <c r="PU44" s="218"/>
      <c r="PV44" s="218"/>
      <c r="PW44" s="218"/>
      <c r="PX44" s="218"/>
      <c r="PY44" s="218"/>
      <c r="PZ44" s="218"/>
      <c r="QA44" s="218"/>
      <c r="QB44" s="218"/>
      <c r="QC44" s="218"/>
      <c r="QD44" s="218"/>
      <c r="QE44" s="218"/>
      <c r="QF44" s="218"/>
      <c r="QG44" s="218"/>
      <c r="QH44" s="218"/>
      <c r="QI44" s="218"/>
      <c r="QJ44" s="218"/>
      <c r="QK44" s="218"/>
      <c r="QL44" s="218"/>
      <c r="QM44" s="218"/>
      <c r="QN44" s="218"/>
      <c r="QO44" s="218"/>
      <c r="QP44" s="218"/>
      <c r="QQ44" s="218"/>
      <c r="QR44" s="218"/>
      <c r="QS44" s="218"/>
      <c r="QT44" s="218"/>
      <c r="QU44" s="218"/>
      <c r="QV44" s="218"/>
      <c r="QW44" s="218"/>
      <c r="QX44" s="218"/>
      <c r="QY44" s="218"/>
      <c r="QZ44" s="218"/>
      <c r="RA44" s="218"/>
      <c r="RB44" s="218"/>
      <c r="RC44" s="218"/>
      <c r="RD44" s="218"/>
      <c r="RE44" s="218"/>
      <c r="RF44" s="218"/>
      <c r="RG44" s="218"/>
      <c r="RH44" s="218"/>
      <c r="RI44" s="218"/>
      <c r="RJ44" s="218"/>
      <c r="RK44" s="218"/>
      <c r="RL44" s="218"/>
      <c r="RM44" s="218"/>
      <c r="RN44" s="218"/>
      <c r="RO44" s="218"/>
      <c r="RP44" s="218"/>
      <c r="RQ44" s="218"/>
      <c r="RR44" s="218"/>
      <c r="RS44" s="218"/>
      <c r="RT44" s="218"/>
      <c r="RU44" s="218"/>
      <c r="RV44" s="218"/>
      <c r="RW44" s="218"/>
      <c r="RX44" s="218"/>
      <c r="RY44" s="218"/>
      <c r="RZ44" s="218"/>
      <c r="SA44" s="218"/>
      <c r="SB44" s="218"/>
      <c r="SC44" s="218"/>
      <c r="SD44" s="218"/>
      <c r="SE44" s="218"/>
      <c r="SF44" s="218"/>
      <c r="SG44" s="218"/>
      <c r="SH44" s="218"/>
      <c r="SI44" s="218"/>
      <c r="SJ44" s="218"/>
      <c r="SK44" s="218"/>
      <c r="SL44" s="218"/>
      <c r="SM44" s="218"/>
      <c r="SN44" s="218"/>
      <c r="SO44" s="218"/>
      <c r="SP44" s="218"/>
      <c r="SQ44" s="218"/>
      <c r="SR44" s="218"/>
      <c r="SS44" s="218"/>
      <c r="ST44" s="218"/>
      <c r="SU44" s="218"/>
      <c r="SV44" s="218"/>
      <c r="SW44" s="218"/>
      <c r="SX44" s="218"/>
      <c r="SY44" s="218"/>
      <c r="SZ44" s="218"/>
      <c r="TA44" s="218"/>
      <c r="TB44" s="218"/>
      <c r="TC44" s="218"/>
      <c r="TD44" s="218"/>
      <c r="TE44" s="218"/>
      <c r="TF44" s="218"/>
      <c r="TG44" s="218"/>
      <c r="TH44" s="218"/>
      <c r="TI44" s="218"/>
      <c r="TJ44" s="218"/>
      <c r="TK44" s="218"/>
      <c r="TL44" s="218"/>
      <c r="TM44" s="218"/>
      <c r="TN44" s="218"/>
      <c r="TO44" s="218"/>
      <c r="TP44" s="218"/>
      <c r="TQ44" s="218"/>
      <c r="TR44" s="218"/>
      <c r="TS44" s="218"/>
      <c r="TT44" s="218"/>
      <c r="TU44" s="218"/>
      <c r="TV44" s="218"/>
      <c r="TW44" s="218"/>
      <c r="TX44" s="218"/>
      <c r="TY44" s="218"/>
      <c r="TZ44" s="218"/>
      <c r="UA44" s="218"/>
      <c r="UB44" s="218"/>
      <c r="UC44" s="218"/>
      <c r="UD44" s="218"/>
      <c r="UE44" s="218"/>
      <c r="UF44" s="218"/>
      <c r="UG44" s="218"/>
      <c r="UH44" s="218"/>
      <c r="UI44" s="218"/>
      <c r="UJ44" s="218"/>
      <c r="UK44" s="218"/>
      <c r="UL44" s="218"/>
      <c r="UM44" s="218"/>
      <c r="UN44" s="218"/>
      <c r="UO44" s="218"/>
      <c r="UP44" s="218"/>
      <c r="UQ44" s="218"/>
      <c r="UR44" s="218"/>
      <c r="US44" s="218"/>
      <c r="UT44" s="218"/>
      <c r="UU44" s="218"/>
      <c r="UV44" s="218"/>
      <c r="UW44" s="218"/>
      <c r="UX44" s="218"/>
      <c r="UY44" s="218"/>
      <c r="UZ44" s="218"/>
      <c r="VA44" s="218"/>
      <c r="VB44" s="218"/>
      <c r="VC44" s="218"/>
      <c r="VD44" s="218"/>
      <c r="VE44" s="218"/>
      <c r="VF44" s="218"/>
      <c r="VG44" s="218"/>
      <c r="VH44" s="218"/>
      <c r="VI44" s="218"/>
      <c r="VJ44" s="218"/>
      <c r="VK44" s="218"/>
      <c r="VL44" s="218"/>
      <c r="VM44" s="218"/>
      <c r="VN44" s="218"/>
      <c r="VO44" s="218"/>
      <c r="VP44" s="218"/>
      <c r="VQ44" s="218"/>
      <c r="VR44" s="218"/>
      <c r="VS44" s="218"/>
      <c r="VT44" s="218"/>
      <c r="VU44" s="218"/>
      <c r="VV44" s="218"/>
      <c r="VW44" s="218"/>
      <c r="VX44" s="218"/>
      <c r="VY44" s="218"/>
      <c r="VZ44" s="218"/>
      <c r="WA44" s="218"/>
      <c r="WB44" s="218"/>
      <c r="WC44" s="218"/>
      <c r="WD44" s="218"/>
      <c r="WE44" s="218"/>
      <c r="WF44" s="218"/>
      <c r="WG44" s="218"/>
      <c r="WH44" s="218"/>
      <c r="WI44" s="218"/>
      <c r="WJ44" s="218"/>
      <c r="WK44" s="218"/>
      <c r="WL44" s="218"/>
      <c r="WM44" s="218"/>
      <c r="WN44" s="218"/>
      <c r="WO44" s="218"/>
      <c r="WP44" s="218"/>
      <c r="WQ44" s="218"/>
      <c r="WR44" s="218"/>
      <c r="WS44" s="218"/>
      <c r="WT44" s="218"/>
      <c r="WU44" s="218"/>
      <c r="WV44" s="218"/>
      <c r="WW44" s="218"/>
      <c r="WX44" s="218"/>
      <c r="WY44" s="218"/>
      <c r="WZ44" s="218"/>
      <c r="XA44" s="218"/>
      <c r="XB44" s="218"/>
      <c r="XC44" s="218"/>
      <c r="XD44" s="218"/>
      <c r="XE44" s="218"/>
      <c r="XF44" s="218"/>
      <c r="XG44" s="218"/>
      <c r="XH44" s="218"/>
      <c r="XI44" s="218"/>
      <c r="XJ44" s="218"/>
      <c r="XK44" s="218"/>
      <c r="XL44" s="218"/>
      <c r="XM44" s="218"/>
      <c r="XN44" s="218"/>
      <c r="XO44" s="218"/>
      <c r="XP44" s="218"/>
      <c r="XQ44" s="218"/>
      <c r="XR44" s="218"/>
      <c r="XS44" s="218"/>
      <c r="XT44" s="218"/>
      <c r="XU44" s="218"/>
      <c r="XV44" s="218"/>
      <c r="XW44" s="218"/>
      <c r="XX44" s="218"/>
      <c r="XY44" s="218"/>
      <c r="XZ44" s="218"/>
      <c r="YA44" s="218"/>
      <c r="YB44" s="218"/>
      <c r="YC44" s="218"/>
      <c r="YD44" s="218"/>
      <c r="YE44" s="218"/>
      <c r="YF44" s="218"/>
      <c r="YG44" s="218"/>
      <c r="YH44" s="218"/>
      <c r="YI44" s="218"/>
      <c r="YJ44" s="218"/>
      <c r="YK44" s="218"/>
      <c r="YL44" s="218"/>
      <c r="YM44" s="218"/>
      <c r="YN44" s="218"/>
      <c r="YO44" s="218"/>
      <c r="YP44" s="218"/>
      <c r="YQ44" s="218"/>
      <c r="YR44" s="218"/>
      <c r="YS44" s="218"/>
      <c r="YT44" s="218"/>
      <c r="YU44" s="218"/>
      <c r="YV44" s="218"/>
      <c r="YW44" s="218"/>
      <c r="YX44" s="218"/>
      <c r="YY44" s="218"/>
      <c r="YZ44" s="218"/>
      <c r="ZA44" s="218"/>
      <c r="ZB44" s="218"/>
      <c r="ZC44" s="218"/>
      <c r="ZD44" s="218"/>
      <c r="ZE44" s="218"/>
      <c r="ZF44" s="218"/>
      <c r="ZG44" s="218"/>
      <c r="ZH44" s="218"/>
      <c r="ZI44" s="218"/>
      <c r="ZJ44" s="218"/>
      <c r="ZK44" s="218"/>
    </row>
    <row r="45" spans="1:687" s="217" customFormat="1" ht="16" customHeight="1" thickBot="1" x14ac:dyDescent="0.25">
      <c r="A45" s="218"/>
      <c r="B45" s="218"/>
      <c r="C45" s="218"/>
      <c r="D45" s="218"/>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8"/>
      <c r="AW45" s="218"/>
      <c r="AX45" s="218"/>
      <c r="AY45" s="218"/>
      <c r="AZ45" s="218"/>
      <c r="BA45" s="218"/>
      <c r="BB45" s="218"/>
      <c r="BC45" s="218"/>
      <c r="BD45" s="218"/>
      <c r="BE45" s="218"/>
      <c r="BF45" s="218"/>
      <c r="BG45" s="218"/>
      <c r="BH45" s="218"/>
      <c r="BI45" s="218"/>
      <c r="BJ45" s="218"/>
      <c r="BK45" s="218"/>
      <c r="BL45" s="218"/>
      <c r="BM45" s="218"/>
      <c r="BN45" s="218"/>
      <c r="BO45" s="218"/>
      <c r="BP45" s="218"/>
      <c r="BQ45" s="218"/>
      <c r="BR45" s="218"/>
      <c r="BS45" s="218"/>
      <c r="BT45" s="218"/>
      <c r="BU45" s="218"/>
      <c r="BV45" s="218"/>
      <c r="BW45" s="218"/>
      <c r="BX45" s="218"/>
      <c r="BY45" s="218"/>
      <c r="BZ45" s="218"/>
      <c r="CA45" s="218"/>
      <c r="CB45" s="218"/>
      <c r="CC45" s="218"/>
      <c r="CD45" s="218"/>
      <c r="CE45" s="218"/>
      <c r="CF45" s="218"/>
      <c r="CG45" s="218"/>
      <c r="CH45" s="218"/>
      <c r="CI45" s="218"/>
      <c r="CJ45" s="218"/>
      <c r="CK45" s="218"/>
      <c r="CL45" s="218"/>
      <c r="CM45" s="218"/>
      <c r="CN45" s="218"/>
      <c r="CO45" s="218"/>
      <c r="CP45" s="218"/>
      <c r="CQ45" s="218"/>
      <c r="CR45" s="218"/>
      <c r="CS45" s="218"/>
      <c r="CT45" s="218"/>
      <c r="CU45" s="218"/>
      <c r="CV45" s="218"/>
      <c r="CW45" s="218"/>
      <c r="CX45" s="218"/>
      <c r="CY45" s="218"/>
      <c r="CZ45" s="218"/>
      <c r="DA45" s="218"/>
      <c r="DB45" s="218"/>
      <c r="DC45" s="218"/>
      <c r="DD45" s="218"/>
      <c r="DE45" s="218"/>
      <c r="DF45" s="218"/>
      <c r="DG45" s="218"/>
      <c r="DH45" s="218"/>
      <c r="DI45" s="218"/>
      <c r="DJ45" s="218"/>
      <c r="DK45" s="218"/>
      <c r="DL45" s="218"/>
      <c r="DM45" s="218"/>
      <c r="DN45" s="218"/>
      <c r="DO45" s="218"/>
      <c r="DP45" s="218"/>
      <c r="DQ45" s="218"/>
      <c r="DR45" s="218"/>
      <c r="DS45" s="218"/>
      <c r="DT45" s="218"/>
      <c r="DU45" s="218"/>
      <c r="DV45" s="218"/>
      <c r="DW45" s="218"/>
      <c r="DX45" s="218"/>
      <c r="DY45" s="218"/>
      <c r="DZ45" s="218"/>
      <c r="EA45" s="218"/>
      <c r="EB45" s="218"/>
      <c r="EC45" s="218"/>
      <c r="ED45" s="218"/>
      <c r="EE45" s="218"/>
      <c r="EF45" s="218"/>
      <c r="EG45" s="218"/>
      <c r="EH45" s="218"/>
      <c r="EI45" s="218"/>
      <c r="EJ45" s="218"/>
      <c r="EK45" s="218"/>
      <c r="EL45" s="218"/>
      <c r="EM45" s="218"/>
      <c r="EN45" s="218"/>
      <c r="EO45" s="218"/>
      <c r="EP45" s="218"/>
      <c r="EQ45" s="218"/>
      <c r="ER45" s="218"/>
      <c r="ES45" s="218"/>
      <c r="ET45" s="218"/>
      <c r="EU45" s="218"/>
      <c r="EV45" s="218"/>
      <c r="EW45" s="218"/>
      <c r="EX45" s="218"/>
      <c r="EY45" s="218"/>
      <c r="EZ45" s="218"/>
      <c r="FA45" s="218"/>
      <c r="FB45" s="218"/>
      <c r="FC45" s="218"/>
      <c r="FD45" s="218"/>
      <c r="FE45" s="218"/>
      <c r="FF45" s="218"/>
      <c r="FG45" s="218"/>
      <c r="FH45" s="218"/>
      <c r="FI45" s="218"/>
      <c r="FJ45" s="218"/>
      <c r="FK45" s="218"/>
      <c r="FL45" s="218"/>
      <c r="FM45" s="218"/>
      <c r="FN45" s="218"/>
      <c r="FO45" s="218"/>
      <c r="FP45" s="218"/>
      <c r="FQ45" s="218"/>
      <c r="FR45" s="218"/>
      <c r="FS45" s="218"/>
      <c r="FT45" s="218"/>
      <c r="FU45" s="218"/>
      <c r="FV45" s="218"/>
      <c r="FW45" s="218"/>
      <c r="FX45" s="218"/>
      <c r="FY45" s="218"/>
      <c r="FZ45" s="218"/>
      <c r="GA45" s="218"/>
      <c r="GB45" s="218"/>
      <c r="GC45" s="218"/>
      <c r="GD45" s="218"/>
      <c r="GE45" s="218"/>
      <c r="GF45" s="218"/>
      <c r="GG45" s="218"/>
      <c r="GH45" s="218"/>
      <c r="GI45" s="218"/>
      <c r="GJ45" s="218"/>
      <c r="GK45" s="218"/>
      <c r="GL45" s="218"/>
      <c r="GM45" s="218"/>
      <c r="GN45" s="218"/>
      <c r="GO45" s="218"/>
      <c r="GP45" s="218"/>
      <c r="GQ45" s="218"/>
      <c r="GR45" s="218"/>
      <c r="GS45" s="218"/>
      <c r="GT45" s="218"/>
      <c r="GU45" s="218"/>
      <c r="GV45" s="218"/>
      <c r="GW45" s="218"/>
      <c r="GX45" s="218"/>
      <c r="GY45" s="218"/>
      <c r="GZ45" s="218"/>
      <c r="HA45" s="218"/>
      <c r="HB45" s="218"/>
      <c r="HC45" s="218"/>
      <c r="HD45" s="218"/>
      <c r="HE45" s="218"/>
      <c r="HF45" s="218"/>
      <c r="HG45" s="218"/>
      <c r="HH45" s="218"/>
      <c r="HI45" s="218"/>
      <c r="HJ45" s="218"/>
      <c r="HK45" s="218"/>
      <c r="HL45" s="218"/>
      <c r="HM45" s="218"/>
      <c r="HN45" s="218"/>
      <c r="HO45" s="218"/>
      <c r="HP45" s="218"/>
      <c r="HQ45" s="218"/>
      <c r="HR45" s="218"/>
      <c r="HS45" s="218"/>
      <c r="HT45" s="218"/>
      <c r="HU45" s="218"/>
      <c r="HV45" s="218"/>
      <c r="HW45" s="218"/>
      <c r="HX45" s="218"/>
      <c r="HY45" s="218"/>
      <c r="HZ45" s="218"/>
      <c r="IA45" s="218"/>
      <c r="IB45" s="218"/>
      <c r="IC45" s="218"/>
      <c r="ID45" s="218"/>
      <c r="IE45" s="218"/>
      <c r="IF45" s="218"/>
      <c r="IG45" s="218"/>
      <c r="IH45" s="218"/>
      <c r="II45" s="218"/>
      <c r="IJ45" s="218"/>
      <c r="IK45" s="218"/>
      <c r="IL45" s="218"/>
      <c r="IM45" s="218"/>
      <c r="IN45" s="218"/>
      <c r="IO45" s="218"/>
      <c r="IP45" s="218"/>
      <c r="IQ45" s="218"/>
      <c r="IR45" s="218"/>
      <c r="IS45" s="218"/>
      <c r="IT45" s="218"/>
      <c r="IU45" s="218"/>
      <c r="IV45" s="218"/>
      <c r="IW45" s="218"/>
      <c r="IX45" s="218"/>
      <c r="IY45" s="218"/>
      <c r="IZ45" s="218"/>
      <c r="JA45" s="218"/>
      <c r="JB45" s="218"/>
      <c r="JC45" s="218"/>
      <c r="JD45" s="218"/>
      <c r="JE45" s="218"/>
      <c r="JF45" s="218"/>
      <c r="JG45" s="218"/>
      <c r="JH45" s="218"/>
      <c r="JI45" s="218"/>
      <c r="JJ45" s="218"/>
      <c r="JK45" s="218"/>
      <c r="JL45" s="218"/>
      <c r="JM45" s="218"/>
      <c r="JN45" s="218"/>
      <c r="JO45" s="218"/>
      <c r="JP45" s="218"/>
      <c r="JQ45" s="218"/>
      <c r="JR45" s="218"/>
      <c r="JS45" s="218"/>
      <c r="JT45" s="218"/>
      <c r="JU45" s="218"/>
      <c r="JV45" s="218"/>
      <c r="JW45" s="218"/>
      <c r="JX45" s="218"/>
      <c r="JY45" s="218"/>
      <c r="JZ45" s="218"/>
      <c r="KA45" s="218"/>
      <c r="KB45" s="218"/>
      <c r="KC45" s="218"/>
      <c r="KD45" s="218"/>
      <c r="KE45" s="218"/>
      <c r="KF45" s="218"/>
      <c r="KG45" s="218"/>
      <c r="KH45" s="218"/>
      <c r="KI45" s="218"/>
      <c r="KJ45" s="218"/>
      <c r="KK45" s="218"/>
      <c r="KL45" s="218"/>
      <c r="KM45" s="218"/>
      <c r="KN45" s="218"/>
      <c r="KO45" s="218"/>
      <c r="KP45" s="218"/>
      <c r="KQ45" s="218"/>
      <c r="KR45" s="218"/>
      <c r="KS45" s="218"/>
      <c r="KT45" s="218"/>
      <c r="KU45" s="218"/>
      <c r="KV45" s="218"/>
      <c r="KW45" s="218"/>
      <c r="KX45" s="218"/>
      <c r="KY45" s="218"/>
      <c r="KZ45" s="218"/>
      <c r="LA45" s="218"/>
      <c r="LB45" s="218"/>
      <c r="LC45" s="218"/>
      <c r="LD45" s="218"/>
      <c r="LE45" s="218"/>
      <c r="LF45" s="218"/>
      <c r="LG45" s="218"/>
      <c r="LH45" s="218"/>
      <c r="LI45" s="218"/>
      <c r="LJ45" s="218"/>
      <c r="LK45" s="218"/>
      <c r="LL45" s="218"/>
      <c r="LM45" s="218"/>
      <c r="LN45" s="218"/>
      <c r="LO45" s="218"/>
      <c r="LP45" s="218"/>
      <c r="LQ45" s="218"/>
      <c r="LR45" s="218"/>
      <c r="LS45" s="218"/>
      <c r="LT45" s="218"/>
      <c r="LU45" s="218"/>
      <c r="LV45" s="218"/>
      <c r="LW45" s="218"/>
      <c r="LX45" s="218"/>
      <c r="LY45" s="218"/>
      <c r="LZ45" s="218"/>
      <c r="MA45" s="218"/>
      <c r="MB45" s="218"/>
      <c r="MC45" s="218"/>
      <c r="MD45" s="218"/>
      <c r="ME45" s="218"/>
      <c r="MF45" s="218"/>
      <c r="MG45" s="218"/>
      <c r="MH45" s="218"/>
      <c r="MI45" s="218"/>
      <c r="MJ45" s="218"/>
      <c r="MK45" s="218"/>
      <c r="ML45" s="218"/>
      <c r="MM45" s="218"/>
      <c r="MN45" s="218"/>
      <c r="MO45" s="218"/>
      <c r="MP45" s="218"/>
      <c r="MQ45" s="218"/>
      <c r="MR45" s="218"/>
      <c r="MS45" s="218"/>
      <c r="MT45" s="218"/>
      <c r="MU45" s="218"/>
      <c r="MV45" s="218"/>
      <c r="MW45" s="218"/>
      <c r="MX45" s="218"/>
      <c r="MY45" s="218"/>
      <c r="MZ45" s="218"/>
      <c r="NA45" s="218"/>
      <c r="NB45" s="218"/>
      <c r="NC45" s="218"/>
      <c r="ND45" s="218"/>
      <c r="NE45" s="218"/>
      <c r="NF45" s="218"/>
      <c r="NG45" s="218"/>
      <c r="NH45" s="218"/>
      <c r="NI45" s="218"/>
      <c r="NJ45" s="218"/>
      <c r="NK45" s="218"/>
      <c r="NL45" s="218"/>
      <c r="NM45" s="218"/>
      <c r="NN45" s="218"/>
      <c r="NO45" s="218"/>
      <c r="NP45" s="218"/>
      <c r="NQ45" s="218"/>
      <c r="NR45" s="218"/>
      <c r="NS45" s="218"/>
      <c r="NT45" s="218"/>
      <c r="NU45" s="218"/>
      <c r="NV45" s="218"/>
      <c r="NW45" s="218"/>
      <c r="NX45" s="218"/>
      <c r="NY45" s="218"/>
      <c r="NZ45" s="218"/>
      <c r="OA45" s="218"/>
      <c r="OB45" s="218"/>
      <c r="OC45" s="218"/>
      <c r="OD45" s="218"/>
      <c r="OE45" s="218"/>
      <c r="OF45" s="218"/>
      <c r="OG45" s="218"/>
      <c r="OH45" s="218"/>
      <c r="OI45" s="218"/>
      <c r="OJ45" s="218"/>
      <c r="OK45" s="218"/>
      <c r="OL45" s="218"/>
      <c r="OM45" s="218"/>
      <c r="ON45" s="218"/>
      <c r="OO45" s="218"/>
      <c r="OP45" s="218"/>
      <c r="OQ45" s="218"/>
      <c r="OR45" s="218"/>
      <c r="OS45" s="218"/>
      <c r="OT45" s="218"/>
      <c r="OU45" s="218"/>
      <c r="OV45" s="218"/>
      <c r="OW45" s="218"/>
      <c r="OX45" s="218"/>
      <c r="OY45" s="218"/>
      <c r="OZ45" s="218"/>
      <c r="PA45" s="218"/>
      <c r="PB45" s="218"/>
      <c r="PC45" s="218"/>
      <c r="PD45" s="218"/>
      <c r="PE45" s="218"/>
      <c r="PF45" s="218"/>
      <c r="PG45" s="218"/>
      <c r="PH45" s="218"/>
      <c r="PI45" s="218"/>
      <c r="PJ45" s="218"/>
      <c r="PK45" s="218"/>
      <c r="PL45" s="218"/>
      <c r="PM45" s="218"/>
      <c r="PN45" s="218"/>
      <c r="PO45" s="218"/>
      <c r="PP45" s="218"/>
      <c r="PQ45" s="218"/>
      <c r="PR45" s="218"/>
      <c r="PS45" s="218"/>
      <c r="PT45" s="218"/>
      <c r="PU45" s="218"/>
      <c r="PV45" s="218"/>
      <c r="PW45" s="218"/>
      <c r="PX45" s="218"/>
      <c r="PY45" s="218"/>
      <c r="PZ45" s="218"/>
      <c r="QA45" s="218"/>
      <c r="QB45" s="218"/>
      <c r="QC45" s="218"/>
      <c r="QD45" s="218"/>
      <c r="QE45" s="218"/>
      <c r="QF45" s="218"/>
      <c r="QG45" s="218"/>
      <c r="QH45" s="218"/>
      <c r="QI45" s="218"/>
      <c r="QJ45" s="218"/>
      <c r="QK45" s="218"/>
      <c r="QL45" s="218"/>
      <c r="QM45" s="218"/>
      <c r="QN45" s="218"/>
      <c r="QO45" s="218"/>
      <c r="QP45" s="218"/>
      <c r="QQ45" s="218"/>
      <c r="QR45" s="218"/>
      <c r="QS45" s="218"/>
      <c r="QT45" s="218"/>
      <c r="QU45" s="218"/>
      <c r="QV45" s="218"/>
      <c r="QW45" s="218"/>
      <c r="QX45" s="218"/>
      <c r="QY45" s="218"/>
      <c r="QZ45" s="218"/>
      <c r="RA45" s="218"/>
      <c r="RB45" s="218"/>
      <c r="RC45" s="218"/>
      <c r="RD45" s="218"/>
      <c r="RE45" s="218"/>
      <c r="RF45" s="218"/>
      <c r="RG45" s="218"/>
      <c r="RH45" s="218"/>
      <c r="RI45" s="218"/>
      <c r="RJ45" s="218"/>
      <c r="RK45" s="218"/>
      <c r="RL45" s="218"/>
      <c r="RM45" s="218"/>
      <c r="RN45" s="218"/>
      <c r="RO45" s="218"/>
      <c r="RP45" s="218"/>
      <c r="RQ45" s="218"/>
      <c r="RR45" s="218"/>
      <c r="RS45" s="218"/>
      <c r="RT45" s="218"/>
      <c r="RU45" s="218"/>
      <c r="RV45" s="218"/>
      <c r="RW45" s="218"/>
      <c r="RX45" s="218"/>
      <c r="RY45" s="218"/>
      <c r="RZ45" s="218"/>
      <c r="SA45" s="218"/>
      <c r="SB45" s="218"/>
      <c r="SC45" s="218"/>
      <c r="SD45" s="218"/>
      <c r="SE45" s="218"/>
      <c r="SF45" s="218"/>
      <c r="SG45" s="218"/>
      <c r="SH45" s="218"/>
      <c r="SI45" s="218"/>
      <c r="SJ45" s="218"/>
      <c r="SK45" s="218"/>
      <c r="SL45" s="218"/>
      <c r="SM45" s="218"/>
      <c r="SN45" s="218"/>
      <c r="SO45" s="218"/>
      <c r="SP45" s="218"/>
      <c r="SQ45" s="218"/>
      <c r="SR45" s="218"/>
      <c r="SS45" s="218"/>
      <c r="ST45" s="218"/>
      <c r="SU45" s="218"/>
      <c r="SV45" s="218"/>
      <c r="SW45" s="218"/>
      <c r="SX45" s="218"/>
      <c r="SY45" s="218"/>
      <c r="SZ45" s="218"/>
      <c r="TA45" s="218"/>
      <c r="TB45" s="218"/>
      <c r="TC45" s="218"/>
      <c r="TD45" s="218"/>
      <c r="TE45" s="218"/>
      <c r="TF45" s="218"/>
      <c r="TG45" s="218"/>
      <c r="TH45" s="218"/>
      <c r="TI45" s="218"/>
      <c r="TJ45" s="218"/>
      <c r="TK45" s="218"/>
      <c r="TL45" s="218"/>
      <c r="TM45" s="218"/>
      <c r="TN45" s="218"/>
      <c r="TO45" s="218"/>
      <c r="TP45" s="218"/>
      <c r="TQ45" s="218"/>
      <c r="TR45" s="218"/>
      <c r="TS45" s="218"/>
      <c r="TT45" s="218"/>
      <c r="TU45" s="218"/>
      <c r="TV45" s="218"/>
      <c r="TW45" s="218"/>
      <c r="TX45" s="218"/>
      <c r="TY45" s="218"/>
      <c r="TZ45" s="218"/>
      <c r="UA45" s="218"/>
      <c r="UB45" s="218"/>
      <c r="UC45" s="218"/>
      <c r="UD45" s="218"/>
      <c r="UE45" s="218"/>
      <c r="UF45" s="218"/>
      <c r="UG45" s="218"/>
      <c r="UH45" s="218"/>
      <c r="UI45" s="218"/>
      <c r="UJ45" s="218"/>
      <c r="UK45" s="218"/>
      <c r="UL45" s="218"/>
      <c r="UM45" s="218"/>
      <c r="UN45" s="218"/>
      <c r="UO45" s="218"/>
      <c r="UP45" s="218"/>
      <c r="UQ45" s="218"/>
      <c r="UR45" s="218"/>
      <c r="US45" s="218"/>
      <c r="UT45" s="218"/>
      <c r="UU45" s="218"/>
      <c r="UV45" s="218"/>
      <c r="UW45" s="218"/>
      <c r="UX45" s="218"/>
      <c r="UY45" s="218"/>
      <c r="UZ45" s="218"/>
      <c r="VA45" s="218"/>
      <c r="VB45" s="218"/>
      <c r="VC45" s="218"/>
      <c r="VD45" s="218"/>
      <c r="VE45" s="218"/>
      <c r="VF45" s="218"/>
      <c r="VG45" s="218"/>
      <c r="VH45" s="218"/>
      <c r="VI45" s="218"/>
      <c r="VJ45" s="218"/>
      <c r="VK45" s="218"/>
      <c r="VL45" s="218"/>
      <c r="VM45" s="218"/>
      <c r="VN45" s="218"/>
      <c r="VO45" s="218"/>
      <c r="VP45" s="218"/>
      <c r="VQ45" s="218"/>
      <c r="VR45" s="218"/>
      <c r="VS45" s="218"/>
      <c r="VT45" s="218"/>
      <c r="VU45" s="218"/>
      <c r="VV45" s="218"/>
      <c r="VW45" s="218"/>
      <c r="VX45" s="218"/>
      <c r="VY45" s="218"/>
      <c r="VZ45" s="218"/>
      <c r="WA45" s="218"/>
      <c r="WB45" s="218"/>
      <c r="WC45" s="218"/>
      <c r="WD45" s="218"/>
      <c r="WE45" s="218"/>
      <c r="WF45" s="218"/>
      <c r="WG45" s="218"/>
      <c r="WH45" s="218"/>
      <c r="WI45" s="218"/>
      <c r="WJ45" s="218"/>
      <c r="WK45" s="218"/>
      <c r="WL45" s="218"/>
      <c r="WM45" s="218"/>
      <c r="WN45" s="218"/>
      <c r="WO45" s="218"/>
      <c r="WP45" s="218"/>
      <c r="WQ45" s="218"/>
      <c r="WR45" s="218"/>
      <c r="WS45" s="218"/>
      <c r="WT45" s="218"/>
      <c r="WU45" s="218"/>
      <c r="WV45" s="218"/>
      <c r="WW45" s="218"/>
      <c r="WX45" s="218"/>
      <c r="WY45" s="218"/>
      <c r="WZ45" s="218"/>
      <c r="XA45" s="218"/>
      <c r="XB45" s="218"/>
      <c r="XC45" s="218"/>
      <c r="XD45" s="218"/>
      <c r="XE45" s="218"/>
      <c r="XF45" s="218"/>
      <c r="XG45" s="218"/>
      <c r="XH45" s="218"/>
      <c r="XI45" s="218"/>
      <c r="XJ45" s="218"/>
      <c r="XK45" s="218"/>
      <c r="XL45" s="218"/>
      <c r="XM45" s="218"/>
      <c r="XN45" s="218"/>
      <c r="XO45" s="218"/>
      <c r="XP45" s="218"/>
      <c r="XQ45" s="218"/>
      <c r="XR45" s="218"/>
      <c r="XS45" s="218"/>
      <c r="XT45" s="218"/>
      <c r="XU45" s="218"/>
      <c r="XV45" s="218"/>
      <c r="XW45" s="218"/>
      <c r="XX45" s="218"/>
      <c r="XY45" s="218"/>
      <c r="XZ45" s="218"/>
      <c r="YA45" s="218"/>
      <c r="YB45" s="218"/>
      <c r="YC45" s="218"/>
      <c r="YD45" s="218"/>
      <c r="YE45" s="218"/>
      <c r="YF45" s="218"/>
      <c r="YG45" s="218"/>
      <c r="YH45" s="218"/>
      <c r="YI45" s="218"/>
      <c r="YJ45" s="218"/>
      <c r="YK45" s="218"/>
      <c r="YL45" s="218"/>
      <c r="YM45" s="218"/>
      <c r="YN45" s="218"/>
      <c r="YO45" s="218"/>
      <c r="YP45" s="218"/>
      <c r="YQ45" s="218"/>
      <c r="YR45" s="218"/>
      <c r="YS45" s="218"/>
      <c r="YT45" s="218"/>
      <c r="YU45" s="218"/>
      <c r="YV45" s="218"/>
      <c r="YW45" s="218"/>
      <c r="YX45" s="218"/>
      <c r="YY45" s="218"/>
      <c r="YZ45" s="218"/>
      <c r="ZA45" s="218"/>
      <c r="ZB45" s="218"/>
      <c r="ZC45" s="218"/>
      <c r="ZD45" s="218"/>
      <c r="ZE45" s="218"/>
      <c r="ZF45" s="218"/>
      <c r="ZG45" s="218"/>
      <c r="ZH45" s="218"/>
      <c r="ZI45" s="218"/>
      <c r="ZJ45" s="218"/>
      <c r="ZK45" s="218"/>
    </row>
    <row r="46" spans="1:687" ht="48" thickBot="1" x14ac:dyDescent="0.6">
      <c r="A46" s="254" t="s">
        <v>22</v>
      </c>
      <c r="B46" s="255"/>
      <c r="C46" s="255"/>
      <c r="D46" s="255"/>
      <c r="E46" s="255"/>
      <c r="F46" s="255"/>
      <c r="G46" s="255"/>
      <c r="H46" s="256"/>
    </row>
  </sheetData>
  <sheetProtection algorithmName="SHA-512" hashValue="FH1/LdkzS/ITyghg6C04B0eJlgj04ipoddPsIeX8cqB5EK+wMU12LNca9ZUi8r4X6c0NaPrKLXqtoypRi8EHzw==" saltValue="rUPgxWHbkKPX/Ry1hxcGkw==" spinCount="100000" sheet="1" selectLockedCells="1"/>
  <dataConsolidate/>
  <mergeCells count="38">
    <mergeCell ref="A46:H46"/>
    <mergeCell ref="A27:H27"/>
    <mergeCell ref="A11:H11"/>
    <mergeCell ref="A20:H20"/>
    <mergeCell ref="C22:F22"/>
    <mergeCell ref="C23:F23"/>
    <mergeCell ref="C24:F24"/>
    <mergeCell ref="C25:F25"/>
    <mergeCell ref="C26:F26"/>
    <mergeCell ref="C28:F28"/>
    <mergeCell ref="C29:F29"/>
    <mergeCell ref="C30:F30"/>
    <mergeCell ref="C31:F31"/>
    <mergeCell ref="C32:F32"/>
    <mergeCell ref="A33:H33"/>
    <mergeCell ref="C19:F19"/>
    <mergeCell ref="A1:H1"/>
    <mergeCell ref="C4:F4"/>
    <mergeCell ref="C6:F6"/>
    <mergeCell ref="C7:F7"/>
    <mergeCell ref="C8:F8"/>
    <mergeCell ref="A2:H2"/>
    <mergeCell ref="C5:F5"/>
    <mergeCell ref="C9:F9"/>
    <mergeCell ref="C15:F15"/>
    <mergeCell ref="C21:F21"/>
    <mergeCell ref="C13:F13"/>
    <mergeCell ref="C14:F14"/>
    <mergeCell ref="C16:F16"/>
    <mergeCell ref="C18:F18"/>
    <mergeCell ref="C17:F17"/>
    <mergeCell ref="C43:F43"/>
    <mergeCell ref="C42:F42"/>
    <mergeCell ref="C35:F35"/>
    <mergeCell ref="C36:F36"/>
    <mergeCell ref="C37:F37"/>
    <mergeCell ref="C40:F40"/>
    <mergeCell ref="C41:F41"/>
  </mergeCells>
  <dataValidations count="4">
    <dataValidation type="whole" allowBlank="1" showInputMessage="1" showErrorMessage="1" sqref="C13:C14" xr:uid="{00000000-0002-0000-0000-000002000000}">
      <formula1>0</formula1>
      <formula2>9999</formula2>
    </dataValidation>
    <dataValidation type="decimal" allowBlank="1" showInputMessage="1" showErrorMessage="1" sqref="C16:C19" xr:uid="{00000000-0002-0000-0000-000003000000}">
      <formula1>0</formula1>
      <formula2>999999</formula2>
    </dataValidation>
    <dataValidation type="list" allowBlank="1" showInputMessage="1" showErrorMessage="1" sqref="K2" xr:uid="{00000000-0002-0000-0000-000004000000}">
      <formula1>"Yes,No"</formula1>
    </dataValidation>
    <dataValidation type="list" allowBlank="1" showInputMessage="1" showErrorMessage="1" sqref="C5:F5" xr:uid="{D2AAB2E8-DFB4-D64E-A561-29430F5BF6AE}">
      <formula1>"blank,Academic,Athletic,Cultural,Performing Arts,Social Service,Special Interest (religious),Special Interest (non-religious)"</formula1>
    </dataValidation>
  </dataValidations>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D6D429F7-B117-8F4E-B8DA-A281BEFA5875}">
          <x14:formula1>
            <xm:f>Sheet1!$A$1:$A$4</xm:f>
          </x14:formula1>
          <xm:sqref>C43:F43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H13"/>
  <sheetViews>
    <sheetView workbookViewId="0">
      <selection activeCell="A14" sqref="A14"/>
    </sheetView>
  </sheetViews>
  <sheetFormatPr baseColWidth="10" defaultColWidth="8.83203125" defaultRowHeight="15" x14ac:dyDescent="0.2"/>
  <cols>
    <col min="4" max="4" width="9.6640625" customWidth="1"/>
    <col min="5" max="7" width="10.83203125" customWidth="1"/>
  </cols>
  <sheetData>
    <row r="1" spans="1:8" ht="48" thickBot="1" x14ac:dyDescent="0.6">
      <c r="A1" s="447" t="s">
        <v>66</v>
      </c>
      <c r="B1" s="448"/>
      <c r="C1" s="448"/>
      <c r="D1" s="448"/>
      <c r="E1" s="448"/>
      <c r="F1" s="448"/>
      <c r="G1" s="449"/>
      <c r="H1" s="3"/>
    </row>
    <row r="2" spans="1:8" ht="18" customHeight="1" x14ac:dyDescent="0.55000000000000004">
      <c r="A2" s="450"/>
      <c r="B2" s="451"/>
      <c r="C2" s="451"/>
      <c r="D2" s="451"/>
      <c r="E2" s="451"/>
      <c r="F2" s="451"/>
      <c r="G2" s="452"/>
      <c r="H2" s="3"/>
    </row>
    <row r="3" spans="1:8" ht="19" x14ac:dyDescent="0.25">
      <c r="A3" s="453" t="s">
        <v>170</v>
      </c>
      <c r="B3" s="454"/>
      <c r="C3" s="454"/>
      <c r="D3" s="454"/>
      <c r="E3" s="454"/>
      <c r="F3" s="454" t="s">
        <v>70</v>
      </c>
      <c r="G3" s="455"/>
    </row>
    <row r="4" spans="1:8" ht="19" x14ac:dyDescent="0.25">
      <c r="A4" s="440" t="s">
        <v>181</v>
      </c>
      <c r="B4" s="441"/>
      <c r="C4" s="442"/>
      <c r="D4" s="436">
        <v>0.1</v>
      </c>
      <c r="E4" s="437"/>
      <c r="F4" s="438">
        <v>0</v>
      </c>
      <c r="G4" s="439"/>
    </row>
    <row r="5" spans="1:8" ht="19" x14ac:dyDescent="0.25">
      <c r="A5" s="440" t="s">
        <v>182</v>
      </c>
      <c r="B5" s="441"/>
      <c r="C5" s="442"/>
      <c r="D5" s="107"/>
      <c r="E5" s="108">
        <v>0.1</v>
      </c>
      <c r="F5" s="155"/>
      <c r="G5" s="156">
        <v>0</v>
      </c>
    </row>
    <row r="6" spans="1:8" ht="19" x14ac:dyDescent="0.25">
      <c r="A6" s="440" t="s">
        <v>67</v>
      </c>
      <c r="B6" s="441"/>
      <c r="C6" s="442"/>
      <c r="D6" s="436">
        <v>0.1</v>
      </c>
      <c r="E6" s="437"/>
      <c r="F6" s="438">
        <v>0</v>
      </c>
      <c r="G6" s="439"/>
    </row>
    <row r="7" spans="1:8" ht="19" x14ac:dyDescent="0.25">
      <c r="A7" s="440" t="s">
        <v>68</v>
      </c>
      <c r="B7" s="441"/>
      <c r="C7" s="442"/>
      <c r="D7" s="436">
        <v>0.1</v>
      </c>
      <c r="E7" s="437"/>
      <c r="F7" s="438">
        <v>0</v>
      </c>
      <c r="G7" s="439"/>
    </row>
    <row r="8" spans="1:8" ht="19" x14ac:dyDescent="0.25">
      <c r="A8" s="440" t="s">
        <v>69</v>
      </c>
      <c r="B8" s="441"/>
      <c r="C8" s="442"/>
      <c r="D8" s="436">
        <v>0.1</v>
      </c>
      <c r="E8" s="437"/>
      <c r="F8" s="438">
        <v>0</v>
      </c>
      <c r="G8" s="439"/>
    </row>
    <row r="9" spans="1:8" ht="19" x14ac:dyDescent="0.25">
      <c r="A9" s="440" t="s">
        <v>168</v>
      </c>
      <c r="B9" s="441"/>
      <c r="C9" s="442"/>
      <c r="D9" s="445" t="s">
        <v>169</v>
      </c>
      <c r="E9" s="446"/>
      <c r="F9" s="438">
        <f>IF('General Information'!K$2="Yes",IF('General Information'!C5="Social Service",0,IF('General Information'!C13/'General Information'!C14&gt;=0.75,0,IF('General Information'!C13/'General Information'!C14&gt;=0.5,(1-(('General Information'!C13/'General Information'!C14-0.5)*2+0.5)),(1-'General Information'!C13/'General Information'!C14) ))),0)</f>
        <v>0</v>
      </c>
      <c r="G9" s="439"/>
    </row>
    <row r="10" spans="1:8" ht="20" thickBot="1" x14ac:dyDescent="0.3">
      <c r="A10" s="430" t="s">
        <v>209</v>
      </c>
      <c r="B10" s="431"/>
      <c r="C10" s="431"/>
      <c r="D10" s="431"/>
      <c r="E10" s="432"/>
      <c r="F10" s="443">
        <f>IF(SUM(F4:F9)&gt;1,1,SUM(F4:F9))</f>
        <v>0</v>
      </c>
      <c r="G10" s="444"/>
    </row>
    <row r="11" spans="1:8" ht="15.25" customHeight="1" thickBot="1" x14ac:dyDescent="0.6">
      <c r="A11" s="390"/>
      <c r="B11" s="391"/>
      <c r="C11" s="391"/>
      <c r="D11" s="391"/>
      <c r="E11" s="391"/>
      <c r="F11" s="391"/>
      <c r="G11" s="392"/>
      <c r="H11" s="4"/>
    </row>
    <row r="12" spans="1:8" ht="22" thickBot="1" x14ac:dyDescent="0.35">
      <c r="A12" s="433" t="s">
        <v>200</v>
      </c>
      <c r="B12" s="434"/>
      <c r="C12" s="434"/>
      <c r="D12" s="434"/>
      <c r="E12" s="434"/>
      <c r="F12" s="434"/>
      <c r="G12" s="435"/>
    </row>
    <row r="13" spans="1:8" ht="16" thickBot="1" x14ac:dyDescent="0.25">
      <c r="A13" s="427" t="s">
        <v>286</v>
      </c>
      <c r="B13" s="428"/>
      <c r="C13" s="428"/>
      <c r="D13" s="428"/>
      <c r="E13" s="428"/>
      <c r="F13" s="428"/>
      <c r="G13" s="429"/>
    </row>
  </sheetData>
  <sheetProtection algorithmName="SHA-512" hashValue="Sb0NsyktjWBf4EbY3dx2kXTAV0+O29pcK0K7zrCIjMeHHKG8dAEqL8bZZt4YUPl4YUEorEcNakfx0FfPiNyIDw==" saltValue="TW5UoQQR5qTJqwwzyHDpJQ==" spinCount="100000" sheet="1" selectLockedCells="1"/>
  <mergeCells count="25">
    <mergeCell ref="A1:G1"/>
    <mergeCell ref="D4:E4"/>
    <mergeCell ref="D6:E6"/>
    <mergeCell ref="F4:G4"/>
    <mergeCell ref="F6:G6"/>
    <mergeCell ref="A4:C4"/>
    <mergeCell ref="A6:C6"/>
    <mergeCell ref="A5:C5"/>
    <mergeCell ref="A2:G2"/>
    <mergeCell ref="A3:E3"/>
    <mergeCell ref="F3:G3"/>
    <mergeCell ref="A13:G13"/>
    <mergeCell ref="A10:E10"/>
    <mergeCell ref="A12:G12"/>
    <mergeCell ref="D7:E7"/>
    <mergeCell ref="D8:E8"/>
    <mergeCell ref="F7:G7"/>
    <mergeCell ref="F8:G8"/>
    <mergeCell ref="A7:C7"/>
    <mergeCell ref="A8:C8"/>
    <mergeCell ref="A11:G11"/>
    <mergeCell ref="F10:G10"/>
    <mergeCell ref="A9:C9"/>
    <mergeCell ref="D9:E9"/>
    <mergeCell ref="F9:G9"/>
  </mergeCells>
  <dataValidations count="2">
    <dataValidation type="decimal" allowBlank="1" showInputMessage="1" showErrorMessage="1" sqref="F4:G5" xr:uid="{0DE749E8-5BBB-7C42-B715-C9E44F85F51A}">
      <formula1>0</formula1>
      <formula2>0.2</formula2>
    </dataValidation>
    <dataValidation type="decimal" allowBlank="1" showInputMessage="1" showErrorMessage="1" sqref="F6:G8" xr:uid="{FC54EAC0-B025-C241-8601-74324641D0E3}">
      <formula1>0</formula1>
      <formula2>0.1</formula2>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K25"/>
  <sheetViews>
    <sheetView workbookViewId="0">
      <selection activeCell="J18" sqref="J18"/>
    </sheetView>
  </sheetViews>
  <sheetFormatPr baseColWidth="10" defaultColWidth="8.83203125" defaultRowHeight="15" x14ac:dyDescent="0.2"/>
  <cols>
    <col min="1" max="3" width="12.83203125" style="5" customWidth="1"/>
    <col min="4" max="4" width="8.83203125" style="5"/>
    <col min="5" max="5" width="12.83203125" style="5" customWidth="1"/>
    <col min="6" max="6" width="8.83203125" style="5"/>
    <col min="7" max="7" width="12.83203125" style="5" customWidth="1"/>
    <col min="8" max="9" width="8.83203125" style="5"/>
    <col min="10" max="10" width="26.33203125" style="5" bestFit="1" customWidth="1"/>
    <col min="11" max="11" width="10.1640625" style="5" bestFit="1" customWidth="1"/>
    <col min="12" max="16384" width="8.83203125" style="5"/>
  </cols>
  <sheetData>
    <row r="1" spans="1:11" ht="53" thickBot="1" x14ac:dyDescent="0.75">
      <c r="A1" s="482" t="s">
        <v>97</v>
      </c>
      <c r="B1" s="483"/>
      <c r="C1" s="483"/>
      <c r="D1" s="483"/>
      <c r="E1" s="483"/>
      <c r="F1" s="483"/>
      <c r="G1" s="484"/>
    </row>
    <row r="2" spans="1:11" ht="16" thickBot="1" x14ac:dyDescent="0.25">
      <c r="A2" s="485"/>
      <c r="B2" s="475"/>
      <c r="C2" s="475"/>
      <c r="D2" s="475"/>
      <c r="E2" s="475"/>
      <c r="F2" s="475"/>
      <c r="G2" s="486"/>
    </row>
    <row r="3" spans="1:11" ht="22" thickBot="1" x14ac:dyDescent="0.3">
      <c r="A3" s="487"/>
      <c r="B3" s="469"/>
      <c r="C3" s="469"/>
      <c r="D3" s="469"/>
      <c r="E3" s="157" t="s">
        <v>103</v>
      </c>
      <c r="F3" s="158"/>
      <c r="G3" s="159" t="s">
        <v>104</v>
      </c>
    </row>
    <row r="4" spans="1:11" ht="16" x14ac:dyDescent="0.2">
      <c r="A4" s="476" t="s">
        <v>279</v>
      </c>
      <c r="B4" s="477"/>
      <c r="C4" s="477"/>
      <c r="D4" s="475"/>
      <c r="E4" s="467"/>
      <c r="F4" s="467"/>
      <c r="G4" s="161">
        <f>SUM('Club Report Summary'!G31:H31)</f>
        <v>0</v>
      </c>
    </row>
    <row r="5" spans="1:11" ht="16" x14ac:dyDescent="0.2">
      <c r="A5" s="470" t="s">
        <v>98</v>
      </c>
      <c r="B5" s="471"/>
      <c r="C5" s="471"/>
      <c r="E5" s="160">
        <f>SUM('Event Summary'!C20:D20)</f>
        <v>0</v>
      </c>
      <c r="F5" s="467"/>
      <c r="G5" s="468"/>
    </row>
    <row r="6" spans="1:11" ht="16" x14ac:dyDescent="0.2">
      <c r="A6" s="470" t="s">
        <v>99</v>
      </c>
      <c r="B6" s="471"/>
      <c r="C6" s="471"/>
      <c r="E6" s="172">
        <f>SUM('Event Summary'!E20:F20)</f>
        <v>0</v>
      </c>
      <c r="F6" s="467"/>
      <c r="G6" s="468"/>
    </row>
    <row r="7" spans="1:11" ht="16" x14ac:dyDescent="0.2">
      <c r="A7" s="470" t="s">
        <v>85</v>
      </c>
      <c r="B7" s="471"/>
      <c r="C7" s="471"/>
      <c r="D7" s="467"/>
      <c r="E7" s="467"/>
      <c r="F7" s="467"/>
      <c r="G7" s="161">
        <f>SUM('Revenue Summary'!C9:D9)</f>
        <v>0</v>
      </c>
    </row>
    <row r="8" spans="1:11" ht="16" x14ac:dyDescent="0.2">
      <c r="A8" s="470" t="s">
        <v>100</v>
      </c>
      <c r="B8" s="471"/>
      <c r="C8" s="471"/>
      <c r="D8" s="467"/>
      <c r="E8" s="467"/>
      <c r="F8" s="467"/>
      <c r="G8" s="171">
        <f>IF('General Information'!K$2="Yes",SUM('Revenue Summary'!E9:G9),0)</f>
        <v>0</v>
      </c>
    </row>
    <row r="9" spans="1:11" ht="16" x14ac:dyDescent="0.2">
      <c r="A9" s="470" t="s">
        <v>101</v>
      </c>
      <c r="B9" s="471"/>
      <c r="C9" s="471"/>
      <c r="E9" s="160">
        <f>'Capital Expenses'!D15</f>
        <v>0</v>
      </c>
      <c r="F9" s="467"/>
      <c r="G9" s="468"/>
    </row>
    <row r="10" spans="1:11" ht="17" thickBot="1" x14ac:dyDescent="0.25">
      <c r="A10" s="472" t="s">
        <v>102</v>
      </c>
      <c r="B10" s="473"/>
      <c r="C10" s="473"/>
      <c r="D10" s="6"/>
      <c r="E10" s="170">
        <f>'Capital Expenses'!H15</f>
        <v>0</v>
      </c>
      <c r="F10" s="469"/>
      <c r="G10" s="474"/>
      <c r="K10" s="57"/>
    </row>
    <row r="11" spans="1:11" ht="16" thickBot="1" x14ac:dyDescent="0.25">
      <c r="A11" s="456"/>
      <c r="B11" s="457"/>
      <c r="C11" s="457"/>
      <c r="D11" s="457"/>
      <c r="E11" s="457"/>
      <c r="F11" s="457"/>
      <c r="G11" s="458"/>
      <c r="K11" s="57"/>
    </row>
    <row r="12" spans="1:11" ht="16" x14ac:dyDescent="0.2">
      <c r="A12" s="476" t="s">
        <v>177</v>
      </c>
      <c r="B12" s="477"/>
      <c r="C12" s="477"/>
      <c r="D12" s="475"/>
      <c r="E12" s="475"/>
      <c r="F12" s="475"/>
      <c r="G12" s="162">
        <f>IF(E5+E9=0,1,G7/(E5+E9))</f>
        <v>1</v>
      </c>
    </row>
    <row r="13" spans="1:11" ht="17" thickBot="1" x14ac:dyDescent="0.25">
      <c r="A13" s="472" t="s">
        <v>108</v>
      </c>
      <c r="B13" s="473"/>
      <c r="C13" s="473"/>
      <c r="D13" s="469"/>
      <c r="E13" s="469"/>
      <c r="F13" s="469"/>
      <c r="G13" s="169">
        <f>IF('General Information'!K$2="Yes",IF(G19=0,1,G8/G19),G12)</f>
        <v>1</v>
      </c>
    </row>
    <row r="14" spans="1:11" ht="16" thickBot="1" x14ac:dyDescent="0.25">
      <c r="A14" s="456"/>
      <c r="B14" s="457"/>
      <c r="C14" s="457"/>
      <c r="D14" s="457"/>
      <c r="E14" s="457"/>
      <c r="F14" s="457"/>
      <c r="G14" s="458"/>
    </row>
    <row r="15" spans="1:11" ht="16" x14ac:dyDescent="0.2">
      <c r="A15" s="480" t="s">
        <v>175</v>
      </c>
      <c r="B15" s="481"/>
      <c r="C15" s="481"/>
      <c r="D15" s="481"/>
      <c r="E15" s="481"/>
      <c r="F15" s="481"/>
      <c r="G15" s="168">
        <f>E6+E10</f>
        <v>0</v>
      </c>
    </row>
    <row r="16" spans="1:11" ht="17" thickBot="1" x14ac:dyDescent="0.25">
      <c r="A16" s="478" t="s">
        <v>176</v>
      </c>
      <c r="B16" s="479"/>
      <c r="C16" s="479"/>
      <c r="D16" s="479"/>
      <c r="E16" s="479"/>
      <c r="F16" s="479"/>
      <c r="G16" s="167">
        <f>E5+E9-G8-G4</f>
        <v>0</v>
      </c>
    </row>
    <row r="17" spans="1:7" ht="16" thickBot="1" x14ac:dyDescent="0.25">
      <c r="A17" s="456"/>
      <c r="B17" s="457"/>
      <c r="C17" s="457"/>
      <c r="D17" s="457"/>
      <c r="E17" s="457"/>
      <c r="F17" s="457"/>
      <c r="G17" s="458"/>
    </row>
    <row r="18" spans="1:7" ht="21" x14ac:dyDescent="0.25">
      <c r="A18" s="459" t="s">
        <v>105</v>
      </c>
      <c r="B18" s="460"/>
      <c r="C18" s="460"/>
      <c r="D18" s="460"/>
      <c r="E18" s="460"/>
      <c r="F18" s="460"/>
      <c r="G18" s="164">
        <f>E5+E9-G4-G7</f>
        <v>0</v>
      </c>
    </row>
    <row r="19" spans="1:7" ht="22" thickBot="1" x14ac:dyDescent="0.3">
      <c r="A19" s="461" t="s">
        <v>106</v>
      </c>
      <c r="B19" s="462"/>
      <c r="C19" s="462"/>
      <c r="D19" s="462"/>
      <c r="E19" s="462"/>
      <c r="F19" s="462"/>
      <c r="G19" s="166">
        <f>IF('General Information'!K$2="Yes",IF(G16&lt;=G15,G16,IF(G16&gt;G15,G15)),0)</f>
        <v>0</v>
      </c>
    </row>
    <row r="20" spans="1:7" ht="16" thickBot="1" x14ac:dyDescent="0.25">
      <c r="A20" s="456"/>
      <c r="B20" s="457"/>
      <c r="C20" s="457"/>
      <c r="D20" s="457"/>
      <c r="E20" s="457"/>
      <c r="F20" s="457"/>
      <c r="G20" s="458"/>
    </row>
    <row r="21" spans="1:7" ht="16" thickBot="1" x14ac:dyDescent="0.25">
      <c r="A21" s="463" t="s">
        <v>107</v>
      </c>
      <c r="B21" s="464"/>
      <c r="C21" s="464"/>
      <c r="D21" s="464"/>
      <c r="E21" s="464"/>
      <c r="F21" s="464"/>
      <c r="G21" s="163">
        <f>'Procedure Checks'!F10</f>
        <v>0</v>
      </c>
    </row>
    <row r="22" spans="1:7" ht="16" thickBot="1" x14ac:dyDescent="0.25">
      <c r="A22" s="456"/>
      <c r="B22" s="457"/>
      <c r="C22" s="457"/>
      <c r="D22" s="457"/>
      <c r="E22" s="457"/>
      <c r="F22" s="457"/>
      <c r="G22" s="458"/>
    </row>
    <row r="23" spans="1:7" ht="22" thickBot="1" x14ac:dyDescent="0.3">
      <c r="A23" s="465" t="s">
        <v>174</v>
      </c>
      <c r="B23" s="466"/>
      <c r="C23" s="466"/>
      <c r="D23" s="466"/>
      <c r="E23" s="466"/>
      <c r="F23" s="466"/>
      <c r="G23" s="165">
        <f>IF(G19&lt;0,0,(1-G21)*G19)</f>
        <v>0</v>
      </c>
    </row>
    <row r="24" spans="1:7" ht="16" thickBot="1" x14ac:dyDescent="0.25">
      <c r="A24" s="456"/>
      <c r="B24" s="457"/>
      <c r="C24" s="457"/>
      <c r="D24" s="457"/>
      <c r="E24" s="457"/>
      <c r="F24" s="457"/>
      <c r="G24" s="458"/>
    </row>
    <row r="25" spans="1:7" ht="22" thickBot="1" x14ac:dyDescent="0.35">
      <c r="A25" s="433" t="s">
        <v>200</v>
      </c>
      <c r="B25" s="434"/>
      <c r="C25" s="434"/>
      <c r="D25" s="434"/>
      <c r="E25" s="434"/>
      <c r="F25" s="434"/>
      <c r="G25" s="435"/>
    </row>
  </sheetData>
  <sheetProtection algorithmName="SHA-512" hashValue="QfLIfEOrV3YOJFPX2p7X+xU+MB5Rdy1R1SkkFRlUJl5s5o1h61aSLwPuO84x0fznBUs0qXJ4LYylNK7EzN5YWw==" saltValue="efEIZ9RjtinF5m9BA8hKIw==" spinCount="100000" sheet="1" selectLockedCells="1"/>
  <mergeCells count="34">
    <mergeCell ref="A1:G1"/>
    <mergeCell ref="A4:C4"/>
    <mergeCell ref="A5:C5"/>
    <mergeCell ref="A6:C6"/>
    <mergeCell ref="A7:C7"/>
    <mergeCell ref="D4:F4"/>
    <mergeCell ref="F5:G5"/>
    <mergeCell ref="F6:G6"/>
    <mergeCell ref="D7:F7"/>
    <mergeCell ref="A2:G2"/>
    <mergeCell ref="A3:D3"/>
    <mergeCell ref="A14:G14"/>
    <mergeCell ref="A11:G11"/>
    <mergeCell ref="A17:G17"/>
    <mergeCell ref="A16:F16"/>
    <mergeCell ref="A15:F15"/>
    <mergeCell ref="F9:G9"/>
    <mergeCell ref="D13:F13"/>
    <mergeCell ref="A8:C8"/>
    <mergeCell ref="D8:F8"/>
    <mergeCell ref="A9:C9"/>
    <mergeCell ref="A10:C10"/>
    <mergeCell ref="F10:G10"/>
    <mergeCell ref="D12:F12"/>
    <mergeCell ref="A12:C12"/>
    <mergeCell ref="A13:C13"/>
    <mergeCell ref="A25:G25"/>
    <mergeCell ref="A20:G20"/>
    <mergeCell ref="A22:G22"/>
    <mergeCell ref="A24:G24"/>
    <mergeCell ref="A18:F18"/>
    <mergeCell ref="A19:F19"/>
    <mergeCell ref="A21:F21"/>
    <mergeCell ref="A23:F23"/>
  </mergeCells>
  <dataValidations count="1">
    <dataValidation type="decimal" allowBlank="1" showInputMessage="1" showErrorMessage="1" sqref="G4 E5:E6 G7:G8 E9:E10 G12:G13 G18:G19 G15:G16" xr:uid="{00000000-0002-0000-0A00-000000000000}">
      <formula1>-99999</formula1>
      <formula2>99999</formula2>
    </dataValidation>
  </dataValidations>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CC94C-1448-2C48-8A87-B3BE076D0BBD}">
  <dimension ref="A1:A4"/>
  <sheetViews>
    <sheetView topLeftCell="A3" workbookViewId="0">
      <selection activeCell="E4" sqref="E4"/>
    </sheetView>
  </sheetViews>
  <sheetFormatPr baseColWidth="10" defaultColWidth="11.5" defaultRowHeight="15" x14ac:dyDescent="0.2"/>
  <sheetData>
    <row r="1" spans="1:1" ht="160" x14ac:dyDescent="0.2">
      <c r="A1" s="26" t="s">
        <v>235</v>
      </c>
    </row>
    <row r="2" spans="1:1" ht="144" x14ac:dyDescent="0.2">
      <c r="A2" s="26" t="s">
        <v>236</v>
      </c>
    </row>
    <row r="3" spans="1:1" ht="160" x14ac:dyDescent="0.2">
      <c r="A3" s="26" t="s">
        <v>237</v>
      </c>
    </row>
    <row r="4" spans="1:1" ht="80" x14ac:dyDescent="0.2">
      <c r="A4" s="26" t="s">
        <v>238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6"/>
  <sheetViews>
    <sheetView workbookViewId="0">
      <selection activeCell="I4" sqref="I4"/>
    </sheetView>
  </sheetViews>
  <sheetFormatPr baseColWidth="10" defaultColWidth="8.83203125" defaultRowHeight="15" x14ac:dyDescent="0.2"/>
  <sheetData>
    <row r="1" spans="1:7" ht="48" thickBot="1" x14ac:dyDescent="0.6">
      <c r="A1" s="492" t="s">
        <v>109</v>
      </c>
      <c r="B1" s="493"/>
      <c r="C1" s="493"/>
      <c r="D1" s="493"/>
      <c r="E1" s="493"/>
      <c r="F1" s="493"/>
      <c r="G1" s="494"/>
    </row>
    <row r="2" spans="1:7" ht="16" thickBot="1" x14ac:dyDescent="0.25"/>
    <row r="3" spans="1:7" x14ac:dyDescent="0.2">
      <c r="A3" s="60"/>
      <c r="B3" s="61"/>
      <c r="C3" s="61"/>
      <c r="D3" s="499" t="s">
        <v>113</v>
      </c>
      <c r="E3" s="499"/>
      <c r="F3" s="499" t="s">
        <v>114</v>
      </c>
      <c r="G3" s="500"/>
    </row>
    <row r="4" spans="1:7" x14ac:dyDescent="0.2">
      <c r="A4" s="495" t="s">
        <v>112</v>
      </c>
      <c r="B4" s="496"/>
      <c r="C4" s="496"/>
      <c r="D4" s="501">
        <f>IF('General Information'!$C$14=0,0,('Budget Summary'!E5+'Budget Summary'!E9)/'General Information'!$C$14)</f>
        <v>0</v>
      </c>
      <c r="E4" s="501"/>
      <c r="F4" s="488">
        <f>IF('General Information'!$C$14=0,0,('Budget Summary'!E6+'Budget Summary'!E10)/'General Information'!$C$14)</f>
        <v>0</v>
      </c>
      <c r="G4" s="489"/>
    </row>
    <row r="5" spans="1:7" x14ac:dyDescent="0.2">
      <c r="A5" s="495" t="s">
        <v>110</v>
      </c>
      <c r="B5" s="496"/>
      <c r="C5" s="496"/>
      <c r="D5" s="501">
        <f>IF('General Information'!$C$14=0,0,('Budget Summary'!G18)/'General Information'!$C$14)</f>
        <v>0</v>
      </c>
      <c r="E5" s="501"/>
      <c r="F5" s="488">
        <f>IF('General Information'!$C$14=0,0,('Budget Summary'!G19)/'General Information'!$C$14)</f>
        <v>0</v>
      </c>
      <c r="G5" s="489"/>
    </row>
    <row r="6" spans="1:7" ht="16" thickBot="1" x14ac:dyDescent="0.25">
      <c r="A6" s="497" t="s">
        <v>111</v>
      </c>
      <c r="B6" s="498"/>
      <c r="C6" s="498"/>
      <c r="D6" s="502">
        <f>IF('General Information'!$C$14=0,0,'Budget Summary'!G7/'General Information'!$C$14)</f>
        <v>0</v>
      </c>
      <c r="E6" s="502"/>
      <c r="F6" s="490">
        <f>IF('General Information'!$C$14=0,0,'Budget Summary'!G8/'General Information'!$C$14)</f>
        <v>0</v>
      </c>
      <c r="G6" s="491"/>
    </row>
  </sheetData>
  <sheetProtection algorithmName="SHA-512" hashValue="XmWlVh+tMEF2SlctEhYX5wskVhvHaco2o591CE+75C23uvX3kbxaCPwRRnDZdvD0imQ5Y080tBfmFnHbGhp9MQ==" saltValue="Spf2whOKCWWVaAkF+y3Myw==" spinCount="100000" sheet="1" objects="1" scenarios="1"/>
  <mergeCells count="12">
    <mergeCell ref="F4:G4"/>
    <mergeCell ref="F5:G5"/>
    <mergeCell ref="F6:G6"/>
    <mergeCell ref="A1:G1"/>
    <mergeCell ref="A4:C4"/>
    <mergeCell ref="A5:C5"/>
    <mergeCell ref="A6:C6"/>
    <mergeCell ref="D3:E3"/>
    <mergeCell ref="F3:G3"/>
    <mergeCell ref="D4:E4"/>
    <mergeCell ref="D5:E5"/>
    <mergeCell ref="D6:E6"/>
  </mergeCells>
  <dataValidations count="1">
    <dataValidation type="decimal" allowBlank="1" showInputMessage="1" showErrorMessage="1" sqref="D4:G6" xr:uid="{00000000-0002-0000-0B00-000000000000}">
      <formula1>-99999</formula1>
      <formula2>99999</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43"/>
  <sheetViews>
    <sheetView workbookViewId="0">
      <selection sqref="A1:H1"/>
    </sheetView>
  </sheetViews>
  <sheetFormatPr baseColWidth="10" defaultColWidth="8.83203125" defaultRowHeight="15" x14ac:dyDescent="0.2"/>
  <cols>
    <col min="1" max="1" width="57.33203125" style="64" bestFit="1" customWidth="1"/>
    <col min="2" max="2" width="8.83203125" style="64" customWidth="1"/>
    <col min="3" max="6" width="10.83203125" style="64" customWidth="1"/>
    <col min="7" max="7" width="8.83203125" style="64"/>
    <col min="8" max="8" width="48.83203125" style="64" customWidth="1"/>
    <col min="9" max="16384" width="8.83203125" style="64"/>
  </cols>
  <sheetData>
    <row r="1" spans="1:8" ht="53" thickBot="1" x14ac:dyDescent="0.75">
      <c r="A1" s="265" t="s">
        <v>191</v>
      </c>
      <c r="B1" s="266"/>
      <c r="C1" s="266"/>
      <c r="D1" s="266"/>
      <c r="E1" s="266"/>
      <c r="F1" s="266"/>
      <c r="G1" s="266"/>
      <c r="H1" s="267"/>
    </row>
    <row r="2" spans="1:8" ht="16" thickBot="1" x14ac:dyDescent="0.25"/>
    <row r="3" spans="1:8" ht="20" x14ac:dyDescent="0.25">
      <c r="A3" s="117" t="s">
        <v>247</v>
      </c>
      <c r="B3" s="115"/>
      <c r="C3" s="115"/>
      <c r="D3" s="115"/>
      <c r="E3" s="115"/>
      <c r="F3" s="115"/>
      <c r="G3" s="116"/>
      <c r="H3" s="118" t="s">
        <v>34</v>
      </c>
    </row>
    <row r="4" spans="1:8" ht="20" x14ac:dyDescent="0.25">
      <c r="A4" s="75" t="s">
        <v>115</v>
      </c>
      <c r="B4" s="69"/>
      <c r="C4" s="268">
        <v>0</v>
      </c>
      <c r="D4" s="268"/>
      <c r="E4" s="268"/>
      <c r="F4" s="268"/>
      <c r="H4" s="17"/>
    </row>
    <row r="5" spans="1:8" ht="20" x14ac:dyDescent="0.25">
      <c r="A5" s="75" t="s">
        <v>116</v>
      </c>
      <c r="B5" s="69"/>
      <c r="C5" s="268">
        <v>0</v>
      </c>
      <c r="D5" s="268"/>
      <c r="E5" s="268"/>
      <c r="F5" s="268"/>
      <c r="H5" s="17"/>
    </row>
    <row r="6" spans="1:8" ht="21" thickBot="1" x14ac:dyDescent="0.3">
      <c r="A6" s="76" t="s">
        <v>117</v>
      </c>
      <c r="B6" s="77"/>
      <c r="C6" s="269">
        <f>SUM(C4:F5)</f>
        <v>0</v>
      </c>
      <c r="D6" s="269"/>
      <c r="E6" s="269"/>
      <c r="F6" s="269"/>
      <c r="G6" s="65"/>
      <c r="H6" s="19"/>
    </row>
    <row r="7" spans="1:8" ht="20" thickBot="1" x14ac:dyDescent="0.3">
      <c r="A7" s="69"/>
      <c r="B7" s="69"/>
      <c r="C7" s="69"/>
      <c r="D7" s="69"/>
      <c r="E7" s="69"/>
      <c r="F7" s="69"/>
    </row>
    <row r="8" spans="1:8" ht="20" x14ac:dyDescent="0.25">
      <c r="A8" s="117" t="s">
        <v>248</v>
      </c>
      <c r="B8" s="115"/>
      <c r="C8" s="115"/>
      <c r="D8" s="115"/>
      <c r="E8" s="115"/>
      <c r="F8" s="115"/>
      <c r="G8" s="116"/>
      <c r="H8" s="118" t="s">
        <v>34</v>
      </c>
    </row>
    <row r="9" spans="1:8" ht="20" x14ac:dyDescent="0.25">
      <c r="A9" s="75" t="s">
        <v>249</v>
      </c>
      <c r="B9" s="69"/>
      <c r="C9" s="268">
        <v>0</v>
      </c>
      <c r="D9" s="268"/>
      <c r="E9" s="268"/>
      <c r="F9" s="268"/>
      <c r="H9" s="17"/>
    </row>
    <row r="10" spans="1:8" ht="20" x14ac:dyDescent="0.25">
      <c r="A10" s="75" t="s">
        <v>250</v>
      </c>
      <c r="B10" s="69"/>
      <c r="C10" s="268">
        <v>0</v>
      </c>
      <c r="D10" s="268"/>
      <c r="E10" s="268"/>
      <c r="F10" s="268"/>
      <c r="H10" s="17"/>
    </row>
    <row r="11" spans="1:8" ht="20" x14ac:dyDescent="0.25">
      <c r="A11" s="75" t="s">
        <v>251</v>
      </c>
      <c r="B11" s="69"/>
      <c r="C11" s="268">
        <v>0</v>
      </c>
      <c r="D11" s="268"/>
      <c r="E11" s="268"/>
      <c r="F11" s="268"/>
      <c r="H11" s="17"/>
    </row>
    <row r="12" spans="1:8" ht="20" x14ac:dyDescent="0.25">
      <c r="A12" s="75" t="s">
        <v>252</v>
      </c>
      <c r="B12" s="69"/>
      <c r="C12" s="268">
        <v>0</v>
      </c>
      <c r="D12" s="268"/>
      <c r="E12" s="268"/>
      <c r="F12" s="268"/>
      <c r="H12" s="17"/>
    </row>
    <row r="13" spans="1:8" ht="21" thickBot="1" x14ac:dyDescent="0.3">
      <c r="A13" s="76" t="s">
        <v>118</v>
      </c>
      <c r="B13" s="77"/>
      <c r="C13" s="269">
        <f>SUM(C9:C12)</f>
        <v>0</v>
      </c>
      <c r="D13" s="269"/>
      <c r="E13" s="269"/>
      <c r="F13" s="269"/>
      <c r="G13" s="65"/>
      <c r="H13" s="19"/>
    </row>
    <row r="14" spans="1:8" ht="20" thickBot="1" x14ac:dyDescent="0.3">
      <c r="A14" s="69"/>
      <c r="B14" s="69"/>
      <c r="C14" s="270"/>
      <c r="D14" s="270"/>
      <c r="E14" s="270"/>
      <c r="F14" s="270"/>
    </row>
    <row r="15" spans="1:8" ht="20" x14ac:dyDescent="0.25">
      <c r="A15" s="117" t="s">
        <v>253</v>
      </c>
      <c r="B15" s="115"/>
      <c r="C15" s="271"/>
      <c r="D15" s="271"/>
      <c r="E15" s="271"/>
      <c r="F15" s="271"/>
      <c r="G15" s="116"/>
      <c r="H15" s="118" t="s">
        <v>34</v>
      </c>
    </row>
    <row r="16" spans="1:8" ht="20" x14ac:dyDescent="0.25">
      <c r="A16" s="75" t="s">
        <v>254</v>
      </c>
      <c r="B16" s="69"/>
      <c r="C16" s="268">
        <v>0</v>
      </c>
      <c r="D16" s="268"/>
      <c r="E16" s="268"/>
      <c r="F16" s="268"/>
      <c r="H16" s="17"/>
    </row>
    <row r="17" spans="1:8" ht="20" x14ac:dyDescent="0.25">
      <c r="A17" s="75" t="s">
        <v>119</v>
      </c>
      <c r="B17" s="69"/>
      <c r="C17" s="268">
        <v>0</v>
      </c>
      <c r="D17" s="268"/>
      <c r="E17" s="268"/>
      <c r="F17" s="268"/>
      <c r="H17" s="17"/>
    </row>
    <row r="18" spans="1:8" ht="21" thickBot="1" x14ac:dyDescent="0.3">
      <c r="A18" s="76" t="s">
        <v>120</v>
      </c>
      <c r="B18" s="77"/>
      <c r="C18" s="269">
        <f>SUM(C16:C17)</f>
        <v>0</v>
      </c>
      <c r="D18" s="269"/>
      <c r="E18" s="269"/>
      <c r="F18" s="269"/>
      <c r="G18" s="65"/>
      <c r="H18" s="19"/>
    </row>
    <row r="19" spans="1:8" ht="20" thickBot="1" x14ac:dyDescent="0.3">
      <c r="A19" s="69"/>
      <c r="B19" s="69"/>
      <c r="C19"/>
      <c r="D19"/>
      <c r="E19"/>
      <c r="F19"/>
      <c r="G19"/>
      <c r="H19"/>
    </row>
    <row r="20" spans="1:8" ht="20" x14ac:dyDescent="0.25">
      <c r="A20" s="117" t="s">
        <v>216</v>
      </c>
      <c r="B20" s="115"/>
      <c r="C20" s="272"/>
      <c r="D20" s="272"/>
      <c r="E20" s="272"/>
      <c r="F20" s="272"/>
      <c r="G20" s="116"/>
      <c r="H20" s="118" t="s">
        <v>34</v>
      </c>
    </row>
    <row r="21" spans="1:8" ht="21" thickBot="1" x14ac:dyDescent="0.3">
      <c r="A21" s="76" t="s">
        <v>121</v>
      </c>
      <c r="B21" s="77"/>
      <c r="C21" s="268">
        <v>0</v>
      </c>
      <c r="D21" s="268"/>
      <c r="E21" s="268"/>
      <c r="F21" s="268"/>
      <c r="G21" s="65"/>
      <c r="H21" s="19"/>
    </row>
    <row r="22" spans="1:8" ht="20" thickBot="1" x14ac:dyDescent="0.3">
      <c r="A22" s="69"/>
      <c r="B22" s="69"/>
      <c r="C22"/>
      <c r="D22"/>
      <c r="E22"/>
      <c r="F22"/>
      <c r="G22"/>
      <c r="H22"/>
    </row>
    <row r="23" spans="1:8" ht="20" x14ac:dyDescent="0.25">
      <c r="A23" s="117" t="s">
        <v>255</v>
      </c>
      <c r="B23" s="115"/>
      <c r="C23" s="272"/>
      <c r="D23" s="272"/>
      <c r="E23" s="272"/>
      <c r="F23" s="272"/>
      <c r="G23" s="116"/>
      <c r="H23" s="118" t="s">
        <v>34</v>
      </c>
    </row>
    <row r="24" spans="1:8" ht="20" x14ac:dyDescent="0.25">
      <c r="A24" s="75" t="s">
        <v>256</v>
      </c>
      <c r="B24" s="69"/>
      <c r="C24" s="268">
        <v>0</v>
      </c>
      <c r="D24" s="268"/>
      <c r="E24" s="268"/>
      <c r="F24" s="268"/>
      <c r="H24" s="17"/>
    </row>
    <row r="25" spans="1:8" ht="21" thickBot="1" x14ac:dyDescent="0.3">
      <c r="A25" s="77" t="s">
        <v>257</v>
      </c>
      <c r="B25" s="77"/>
      <c r="C25" s="268">
        <v>0</v>
      </c>
      <c r="D25" s="268"/>
      <c r="E25" s="268"/>
      <c r="F25" s="268"/>
      <c r="G25" s="65"/>
      <c r="H25" s="19"/>
    </row>
    <row r="26" spans="1:8" ht="16" thickBot="1" x14ac:dyDescent="0.25"/>
    <row r="27" spans="1:8" ht="20" x14ac:dyDescent="0.25">
      <c r="A27" s="117" t="s">
        <v>193</v>
      </c>
      <c r="B27" s="115"/>
      <c r="C27" s="272"/>
      <c r="D27" s="272"/>
      <c r="E27" s="272"/>
      <c r="F27" s="272"/>
      <c r="G27" s="116"/>
      <c r="H27" s="118" t="s">
        <v>34</v>
      </c>
    </row>
    <row r="28" spans="1:8" ht="20" x14ac:dyDescent="0.25">
      <c r="A28" s="75" t="s">
        <v>222</v>
      </c>
      <c r="B28" s="69"/>
      <c r="C28" s="268">
        <v>0</v>
      </c>
      <c r="D28" s="268"/>
      <c r="E28" s="268"/>
      <c r="F28" s="268"/>
      <c r="H28" s="17"/>
    </row>
    <row r="29" spans="1:8" ht="21" thickBot="1" x14ac:dyDescent="0.3">
      <c r="A29" s="76" t="s">
        <v>192</v>
      </c>
      <c r="B29" s="77"/>
      <c r="C29" s="241">
        <v>0</v>
      </c>
      <c r="D29" s="242"/>
      <c r="E29" s="242"/>
      <c r="F29" s="243"/>
      <c r="G29" s="65"/>
      <c r="H29" s="19"/>
    </row>
    <row r="30" spans="1:8" ht="20" thickBot="1" x14ac:dyDescent="0.3">
      <c r="A30" s="69"/>
      <c r="B30" s="69"/>
      <c r="C30" s="69"/>
      <c r="D30" s="69"/>
      <c r="E30" s="69"/>
      <c r="F30" s="69"/>
    </row>
    <row r="31" spans="1:8" ht="20" x14ac:dyDescent="0.25">
      <c r="A31" s="117" t="s">
        <v>258</v>
      </c>
      <c r="B31" s="115"/>
      <c r="C31" s="115"/>
      <c r="D31" s="115"/>
      <c r="E31" s="115"/>
      <c r="F31" s="115"/>
      <c r="G31" s="116"/>
      <c r="H31" s="118" t="s">
        <v>34</v>
      </c>
    </row>
    <row r="32" spans="1:8" ht="20" x14ac:dyDescent="0.25">
      <c r="A32" s="75" t="s">
        <v>122</v>
      </c>
      <c r="B32" s="69"/>
      <c r="C32" s="273" t="s">
        <v>260</v>
      </c>
      <c r="D32" s="274"/>
      <c r="E32" s="274"/>
      <c r="F32" s="275"/>
      <c r="H32" s="17"/>
    </row>
    <row r="33" spans="1:8" ht="20" x14ac:dyDescent="0.25">
      <c r="A33" s="75" t="s">
        <v>283</v>
      </c>
      <c r="B33" s="69"/>
      <c r="C33" s="273" t="s">
        <v>260</v>
      </c>
      <c r="D33" s="274"/>
      <c r="E33" s="274"/>
      <c r="F33" s="275"/>
      <c r="H33" s="17"/>
    </row>
    <row r="34" spans="1:8" ht="21" thickBot="1" x14ac:dyDescent="0.3">
      <c r="A34" s="76" t="s">
        <v>259</v>
      </c>
      <c r="B34" s="77"/>
      <c r="C34" s="269">
        <f>SUM(C32:C33)</f>
        <v>0</v>
      </c>
      <c r="D34" s="269"/>
      <c r="E34" s="269"/>
      <c r="F34" s="269"/>
      <c r="G34" s="65"/>
      <c r="H34" s="19"/>
    </row>
    <row r="35" spans="1:8" ht="20" thickBot="1" x14ac:dyDescent="0.3">
      <c r="A35" s="69"/>
      <c r="B35" s="69"/>
      <c r="C35" s="69"/>
      <c r="D35" s="69"/>
      <c r="E35" s="69"/>
      <c r="F35" s="69"/>
    </row>
    <row r="36" spans="1:8" ht="20" x14ac:dyDescent="0.25">
      <c r="A36" s="119" t="s">
        <v>234</v>
      </c>
      <c r="B36" s="120"/>
      <c r="C36" s="120"/>
      <c r="D36" s="120"/>
      <c r="E36" s="120"/>
      <c r="F36" s="120"/>
      <c r="G36" s="121"/>
      <c r="H36" s="118" t="s">
        <v>34</v>
      </c>
    </row>
    <row r="37" spans="1:8" ht="20" x14ac:dyDescent="0.25">
      <c r="A37" s="75" t="s">
        <v>261</v>
      </c>
      <c r="B37" s="69"/>
      <c r="C37" s="268" t="s">
        <v>171</v>
      </c>
      <c r="D37" s="268"/>
      <c r="E37" s="268"/>
      <c r="F37" s="268"/>
      <c r="H37" s="17"/>
    </row>
    <row r="38" spans="1:8" ht="20" x14ac:dyDescent="0.25">
      <c r="A38" s="75" t="s">
        <v>165</v>
      </c>
      <c r="B38" s="69"/>
      <c r="C38" s="268">
        <v>0</v>
      </c>
      <c r="D38" s="268"/>
      <c r="E38" s="268"/>
      <c r="F38" s="268"/>
      <c r="H38" s="17"/>
    </row>
    <row r="39" spans="1:8" ht="20" x14ac:dyDescent="0.25">
      <c r="A39" s="75" t="s">
        <v>166</v>
      </c>
      <c r="B39" s="69"/>
      <c r="C39" s="268">
        <v>0</v>
      </c>
      <c r="D39" s="268"/>
      <c r="E39" s="268"/>
      <c r="F39" s="268"/>
      <c r="H39" s="17"/>
    </row>
    <row r="40" spans="1:8" ht="21" thickBot="1" x14ac:dyDescent="0.3">
      <c r="A40" s="76" t="s">
        <v>262</v>
      </c>
      <c r="B40" s="77"/>
      <c r="C40" s="279" t="s">
        <v>171</v>
      </c>
      <c r="D40" s="279"/>
      <c r="E40" s="279"/>
      <c r="F40" s="279"/>
      <c r="G40" s="65"/>
      <c r="H40" s="19"/>
    </row>
    <row r="42" spans="1:8" ht="16" thickBot="1" x14ac:dyDescent="0.25"/>
    <row r="43" spans="1:8" ht="48" thickBot="1" x14ac:dyDescent="0.6">
      <c r="A43" s="276" t="s">
        <v>22</v>
      </c>
      <c r="B43" s="277"/>
      <c r="C43" s="277"/>
      <c r="D43" s="277"/>
      <c r="E43" s="277"/>
      <c r="F43" s="277"/>
      <c r="G43" s="277"/>
      <c r="H43" s="278"/>
    </row>
  </sheetData>
  <sheetProtection algorithmName="SHA-512" hashValue="DD7Nhdt5k7G0XRcGw+rsStWLttTol6QBLiAQerSry9hW40FYLpjrqFU4VxP+V7LnGtG4dTDsgjpRdNRkxr0Lqg==" saltValue="yGgn244YsGVETvyEelhCGg==" spinCount="100000" sheet="1" selectLockedCells="1"/>
  <mergeCells count="30">
    <mergeCell ref="C33:F33"/>
    <mergeCell ref="C34:F34"/>
    <mergeCell ref="C28:F28"/>
    <mergeCell ref="C29:F29"/>
    <mergeCell ref="A43:H43"/>
    <mergeCell ref="C37:F37"/>
    <mergeCell ref="C38:F38"/>
    <mergeCell ref="C39:F39"/>
    <mergeCell ref="C40:F40"/>
    <mergeCell ref="C32:F32"/>
    <mergeCell ref="C15:F15"/>
    <mergeCell ref="C16:F16"/>
    <mergeCell ref="C17:F17"/>
    <mergeCell ref="C18:F18"/>
    <mergeCell ref="C27:F27"/>
    <mergeCell ref="C20:F20"/>
    <mergeCell ref="C21:F21"/>
    <mergeCell ref="C23:F23"/>
    <mergeCell ref="C24:F24"/>
    <mergeCell ref="C25:F25"/>
    <mergeCell ref="C10:F10"/>
    <mergeCell ref="C11:F11"/>
    <mergeCell ref="C12:F12"/>
    <mergeCell ref="C13:F13"/>
    <mergeCell ref="C14:F14"/>
    <mergeCell ref="A1:H1"/>
    <mergeCell ref="C4:F4"/>
    <mergeCell ref="C5:F5"/>
    <mergeCell ref="C6:F6"/>
    <mergeCell ref="C9:F9"/>
  </mergeCells>
  <dataValidations count="2">
    <dataValidation type="decimal" allowBlank="1" showInputMessage="1" showErrorMessage="1" sqref="C21:F22 C39:F39 C9:F13 C24:F25 C28:F29 C16:F19 C4:F6 C34:F34" xr:uid="{00000000-0002-0000-0100-000000000000}">
      <formula1>-99999</formula1>
      <formula2>99999</formula2>
    </dataValidation>
    <dataValidation type="list" allowBlank="1" showInputMessage="1" showErrorMessage="1" sqref="C40:F40 C37:F37" xr:uid="{24EAC6A0-BD66-D84D-AF24-2A8568E8E02F}">
      <formula1>"Yes,No"</formula1>
    </dataValidation>
  </dataValidation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B570"/>
  <sheetViews>
    <sheetView zoomScaleNormal="100" workbookViewId="0">
      <selection activeCell="A3" sqref="A3:C3"/>
    </sheetView>
  </sheetViews>
  <sheetFormatPr baseColWidth="10" defaultColWidth="8.83203125" defaultRowHeight="15" x14ac:dyDescent="0.2"/>
  <cols>
    <col min="1" max="1" width="41.33203125" style="64" customWidth="1"/>
    <col min="2" max="2" width="32.6640625" style="64" customWidth="1"/>
    <col min="3" max="3" width="91.83203125" style="64" customWidth="1"/>
    <col min="4" max="4" width="20.5" style="64" customWidth="1"/>
    <col min="5" max="5" width="14.5" style="64" customWidth="1"/>
    <col min="6" max="13" width="8.83203125" style="64"/>
    <col min="14" max="14" width="19.83203125" style="64" customWidth="1"/>
    <col min="15" max="22" width="8.83203125" style="64" customWidth="1"/>
    <col min="23" max="23" width="31.33203125" style="64" bestFit="1" customWidth="1"/>
    <col min="24" max="24" width="23" style="64" bestFit="1" customWidth="1"/>
    <col min="25" max="25" width="27.6640625" style="64" bestFit="1" customWidth="1"/>
    <col min="26" max="28" width="8.83203125" style="64" customWidth="1"/>
    <col min="29" max="16384" width="8.83203125" style="64"/>
  </cols>
  <sheetData>
    <row r="1" spans="1:28" ht="52" x14ac:dyDescent="0.7">
      <c r="A1" s="287" t="s">
        <v>263</v>
      </c>
      <c r="B1" s="288"/>
      <c r="C1" s="289"/>
      <c r="N1" s="78"/>
    </row>
    <row r="2" spans="1:28" ht="35" customHeight="1" thickBot="1" x14ac:dyDescent="0.25">
      <c r="A2" s="294" t="s">
        <v>196</v>
      </c>
      <c r="B2" s="295"/>
      <c r="C2" s="296"/>
      <c r="N2" s="79"/>
      <c r="O2" s="79"/>
      <c r="P2" s="79"/>
      <c r="Q2" s="79"/>
      <c r="R2" s="79"/>
      <c r="S2" s="79"/>
      <c r="T2" s="79"/>
      <c r="U2" s="79"/>
      <c r="V2" s="79"/>
      <c r="W2" s="79"/>
      <c r="X2" s="79"/>
      <c r="Y2" s="79"/>
      <c r="Z2" s="79"/>
      <c r="AA2" s="79"/>
      <c r="AB2" s="79"/>
    </row>
    <row r="3" spans="1:28" ht="32" thickBot="1" x14ac:dyDescent="0.4">
      <c r="A3" s="290" t="s">
        <v>264</v>
      </c>
      <c r="B3" s="291"/>
      <c r="C3" s="292"/>
      <c r="N3" s="79"/>
      <c r="O3" s="79"/>
      <c r="P3" s="79"/>
      <c r="Q3" s="79"/>
      <c r="R3" s="79"/>
      <c r="S3" s="79"/>
      <c r="T3" s="79"/>
      <c r="U3" s="79"/>
      <c r="V3" s="79"/>
      <c r="W3" s="79"/>
      <c r="X3" s="79"/>
      <c r="Y3" s="79"/>
      <c r="Z3" s="173"/>
      <c r="AA3" s="79"/>
      <c r="AB3" s="173"/>
    </row>
    <row r="4" spans="1:28" ht="28" thickBot="1" x14ac:dyDescent="0.25">
      <c r="A4" s="80" t="s">
        <v>36</v>
      </c>
      <c r="B4" s="282"/>
      <c r="C4" s="293"/>
      <c r="N4" s="79"/>
      <c r="O4" s="79"/>
      <c r="P4" s="79"/>
      <c r="Q4" s="79"/>
      <c r="R4" s="79"/>
      <c r="S4" s="79"/>
      <c r="T4" s="79"/>
      <c r="U4" s="79"/>
      <c r="V4" s="79"/>
      <c r="W4" s="79"/>
      <c r="X4" s="79"/>
      <c r="Y4" s="79"/>
      <c r="Z4" s="173"/>
      <c r="AA4" s="79"/>
      <c r="AB4" s="173"/>
    </row>
    <row r="5" spans="1:28" ht="20" thickBot="1" x14ac:dyDescent="0.3">
      <c r="A5" s="75"/>
      <c r="B5" s="69"/>
      <c r="C5" s="81"/>
      <c r="N5" s="79"/>
      <c r="O5" s="79"/>
      <c r="P5" s="79"/>
      <c r="Q5" s="79"/>
      <c r="R5" s="79"/>
      <c r="S5" s="79"/>
      <c r="T5" s="79"/>
      <c r="U5" s="79"/>
      <c r="V5" s="79"/>
      <c r="W5" s="79"/>
      <c r="X5" s="79"/>
      <c r="Y5" s="79"/>
      <c r="Z5" s="173"/>
      <c r="AA5" s="79"/>
      <c r="AB5" s="173"/>
    </row>
    <row r="6" spans="1:28" ht="28" thickBot="1" x14ac:dyDescent="0.3">
      <c r="A6" s="80" t="s">
        <v>123</v>
      </c>
      <c r="B6" s="53"/>
      <c r="C6" s="81"/>
      <c r="N6" s="79"/>
      <c r="O6" s="79"/>
      <c r="P6" s="79"/>
      <c r="Q6" s="79"/>
      <c r="R6" s="79"/>
      <c r="S6" s="79"/>
      <c r="T6" s="79"/>
      <c r="U6" s="79"/>
      <c r="V6" s="79"/>
      <c r="W6" s="79"/>
      <c r="X6" s="79"/>
      <c r="Y6" s="79"/>
      <c r="Z6" s="173"/>
      <c r="AA6" s="79"/>
      <c r="AB6" s="173"/>
    </row>
    <row r="7" spans="1:28" ht="20" thickBot="1" x14ac:dyDescent="0.3">
      <c r="A7" s="75"/>
      <c r="B7" s="69"/>
      <c r="C7" s="81"/>
      <c r="N7" s="79"/>
      <c r="O7" s="79"/>
      <c r="P7" s="79"/>
      <c r="Q7" s="79"/>
      <c r="R7" s="79"/>
      <c r="S7" s="79"/>
      <c r="T7" s="79"/>
      <c r="U7" s="79"/>
      <c r="V7" s="79"/>
      <c r="W7" s="79"/>
      <c r="X7" s="79"/>
      <c r="Y7" s="79"/>
      <c r="Z7" s="173"/>
      <c r="AA7" s="79"/>
      <c r="AB7" s="173"/>
    </row>
    <row r="8" spans="1:28" ht="25" x14ac:dyDescent="0.3">
      <c r="A8" s="82" t="s">
        <v>280</v>
      </c>
      <c r="B8" s="83"/>
      <c r="C8" s="280" t="s">
        <v>34</v>
      </c>
      <c r="N8" s="79"/>
      <c r="O8" s="79"/>
      <c r="P8" s="79"/>
      <c r="Q8" s="79"/>
      <c r="R8" s="79"/>
      <c r="S8" s="79"/>
      <c r="T8" s="79"/>
      <c r="U8" s="79"/>
      <c r="V8" s="79"/>
      <c r="W8" s="79"/>
      <c r="X8" s="79"/>
      <c r="Y8" s="79"/>
      <c r="Z8" s="173"/>
      <c r="AA8" s="79"/>
      <c r="AB8" s="173"/>
    </row>
    <row r="9" spans="1:28" ht="17" x14ac:dyDescent="0.2">
      <c r="A9" s="84"/>
      <c r="B9" s="85" t="s">
        <v>124</v>
      </c>
      <c r="C9" s="281"/>
      <c r="N9" s="79"/>
      <c r="O9" s="79"/>
      <c r="P9" s="79"/>
      <c r="Q9" s="79"/>
      <c r="R9" s="79"/>
      <c r="S9" s="79"/>
      <c r="T9" s="79"/>
      <c r="U9" s="79"/>
      <c r="V9" s="79"/>
      <c r="W9" s="79"/>
      <c r="X9" s="79"/>
      <c r="Y9" s="79"/>
      <c r="Z9" s="173"/>
      <c r="AA9" s="79"/>
      <c r="AB9" s="173"/>
    </row>
    <row r="10" spans="1:28" ht="19" customHeight="1" x14ac:dyDescent="0.2">
      <c r="A10" s="84" t="s">
        <v>37</v>
      </c>
      <c r="B10" s="8">
        <v>0</v>
      </c>
      <c r="C10" s="17"/>
      <c r="N10" s="79"/>
      <c r="O10" s="79"/>
      <c r="P10" s="79"/>
      <c r="Q10" s="79"/>
      <c r="R10" s="79"/>
      <c r="S10" s="79"/>
      <c r="T10" s="79"/>
      <c r="U10" s="79"/>
      <c r="V10" s="79"/>
      <c r="W10" s="79"/>
      <c r="X10" s="79"/>
      <c r="Y10" s="79"/>
      <c r="Z10" s="173"/>
      <c r="AA10" s="79"/>
      <c r="AB10" s="173"/>
    </row>
    <row r="11" spans="1:28" ht="17" x14ac:dyDescent="0.2">
      <c r="A11" s="84" t="s">
        <v>96</v>
      </c>
      <c r="B11" s="8">
        <v>0</v>
      </c>
      <c r="C11" s="17"/>
      <c r="N11" s="79"/>
      <c r="O11" s="79"/>
      <c r="P11" s="79"/>
      <c r="Q11" s="79"/>
      <c r="R11" s="79"/>
      <c r="S11" s="79"/>
      <c r="T11" s="79"/>
      <c r="U11" s="79"/>
      <c r="V11" s="79"/>
      <c r="W11" s="79"/>
      <c r="X11" s="79"/>
      <c r="Y11" s="79"/>
      <c r="Z11" s="173"/>
      <c r="AA11" s="79"/>
      <c r="AB11" s="173"/>
    </row>
    <row r="12" spans="1:28" ht="17" x14ac:dyDescent="0.2">
      <c r="A12" s="84" t="s">
        <v>38</v>
      </c>
      <c r="B12" s="8">
        <v>0</v>
      </c>
      <c r="C12" s="17"/>
      <c r="N12" s="79"/>
      <c r="O12" s="79"/>
      <c r="P12" s="79"/>
      <c r="Q12" s="79"/>
      <c r="R12" s="79"/>
      <c r="S12" s="79"/>
      <c r="T12" s="79"/>
      <c r="U12" s="79"/>
      <c r="V12" s="79"/>
      <c r="W12" s="79"/>
      <c r="X12" s="79"/>
      <c r="Y12" s="79"/>
      <c r="Z12" s="173"/>
      <c r="AA12" s="79"/>
      <c r="AB12" s="173"/>
    </row>
    <row r="13" spans="1:28" ht="18" thickBot="1" x14ac:dyDescent="0.25">
      <c r="A13" s="86" t="s">
        <v>39</v>
      </c>
      <c r="B13" s="43">
        <v>0</v>
      </c>
      <c r="C13" s="19"/>
      <c r="N13" s="79"/>
      <c r="O13" s="79"/>
      <c r="P13" s="79"/>
      <c r="Q13" s="79"/>
      <c r="R13" s="79"/>
      <c r="S13" s="79"/>
      <c r="T13" s="79"/>
      <c r="U13" s="79"/>
      <c r="V13" s="79"/>
      <c r="W13" s="79"/>
      <c r="X13" s="79"/>
      <c r="Y13" s="79"/>
      <c r="Z13" s="173"/>
      <c r="AA13" s="79"/>
      <c r="AB13" s="173"/>
    </row>
    <row r="14" spans="1:28" ht="20" thickBot="1" x14ac:dyDescent="0.3">
      <c r="A14" s="75"/>
      <c r="B14" s="69"/>
      <c r="C14" s="81"/>
      <c r="E14" s="78"/>
      <c r="N14" s="79"/>
      <c r="O14" s="79"/>
      <c r="P14" s="79"/>
      <c r="Q14" s="79"/>
      <c r="R14" s="79"/>
      <c r="S14" s="79"/>
      <c r="T14" s="79"/>
      <c r="U14" s="79"/>
      <c r="V14" s="79"/>
      <c r="W14" s="79"/>
      <c r="X14" s="79"/>
      <c r="Y14" s="79"/>
      <c r="Z14" s="173"/>
      <c r="AA14" s="79"/>
      <c r="AB14" s="173"/>
    </row>
    <row r="15" spans="1:28" ht="25" x14ac:dyDescent="0.3">
      <c r="A15" s="82" t="s">
        <v>55</v>
      </c>
      <c r="B15" s="83"/>
      <c r="C15" s="280" t="s">
        <v>34</v>
      </c>
      <c r="N15" s="79"/>
      <c r="O15" s="79"/>
      <c r="P15" s="79"/>
      <c r="Q15" s="79"/>
      <c r="R15" s="79"/>
      <c r="S15" s="79"/>
      <c r="T15" s="79"/>
      <c r="U15" s="79"/>
      <c r="V15" s="79"/>
      <c r="W15" s="79"/>
      <c r="X15" s="79"/>
      <c r="Y15" s="79"/>
      <c r="Z15" s="173"/>
      <c r="AA15" s="79"/>
      <c r="AB15" s="173"/>
    </row>
    <row r="16" spans="1:28" ht="17" x14ac:dyDescent="0.2">
      <c r="A16" s="84" t="s">
        <v>56</v>
      </c>
      <c r="B16" s="85" t="s">
        <v>124</v>
      </c>
      <c r="C16" s="281"/>
      <c r="N16" s="79"/>
      <c r="O16" s="79"/>
      <c r="P16" s="79"/>
      <c r="Q16" s="79"/>
      <c r="R16" s="79"/>
      <c r="S16" s="79"/>
      <c r="T16" s="79"/>
      <c r="U16" s="79"/>
      <c r="V16" s="79"/>
      <c r="W16" s="79"/>
      <c r="X16" s="79"/>
      <c r="Y16" s="79"/>
      <c r="Z16" s="173"/>
      <c r="AA16" s="79"/>
      <c r="AB16" s="173"/>
    </row>
    <row r="17" spans="1:28" ht="16" x14ac:dyDescent="0.2">
      <c r="A17" s="224"/>
      <c r="B17" s="8">
        <v>0</v>
      </c>
      <c r="C17" s="17"/>
      <c r="N17" s="79"/>
      <c r="O17" s="79"/>
      <c r="P17" s="79"/>
      <c r="Q17" s="79"/>
      <c r="R17" s="79"/>
      <c r="S17" s="79"/>
      <c r="T17" s="79"/>
      <c r="U17" s="79"/>
      <c r="V17" s="79"/>
      <c r="W17" s="79"/>
      <c r="X17" s="79"/>
      <c r="Y17" s="79"/>
      <c r="Z17" s="173"/>
      <c r="AA17" s="79"/>
      <c r="AB17" s="173"/>
    </row>
    <row r="18" spans="1:28" ht="16" x14ac:dyDescent="0.2">
      <c r="A18" s="224"/>
      <c r="B18" s="8">
        <v>0</v>
      </c>
      <c r="C18" s="17"/>
      <c r="N18" s="79"/>
      <c r="O18" s="79"/>
      <c r="P18" s="79"/>
      <c r="Q18" s="79"/>
      <c r="R18" s="79"/>
      <c r="S18" s="79"/>
      <c r="T18" s="79"/>
      <c r="U18" s="79"/>
      <c r="V18" s="79"/>
      <c r="W18" s="79"/>
      <c r="X18" s="79"/>
      <c r="Y18" s="79"/>
      <c r="Z18" s="173"/>
      <c r="AA18" s="79"/>
      <c r="AB18" s="173"/>
    </row>
    <row r="19" spans="1:28" ht="16" x14ac:dyDescent="0.2">
      <c r="A19" s="224"/>
      <c r="B19" s="8">
        <v>0</v>
      </c>
      <c r="C19" s="17"/>
      <c r="N19" s="79"/>
      <c r="O19" s="79"/>
      <c r="P19" s="79"/>
      <c r="Q19" s="79"/>
      <c r="R19" s="79"/>
      <c r="S19" s="79"/>
      <c r="T19" s="79"/>
      <c r="U19" s="79"/>
      <c r="V19" s="79"/>
      <c r="W19" s="79"/>
      <c r="X19" s="79"/>
      <c r="Y19" s="79"/>
      <c r="Z19" s="173"/>
      <c r="AA19" s="79"/>
      <c r="AB19" s="173"/>
    </row>
    <row r="20" spans="1:28" ht="16" x14ac:dyDescent="0.2">
      <c r="A20" s="224"/>
      <c r="B20" s="8">
        <v>0</v>
      </c>
      <c r="C20" s="17"/>
    </row>
    <row r="21" spans="1:28" ht="16" x14ac:dyDescent="0.2">
      <c r="A21" s="224"/>
      <c r="B21" s="8">
        <v>0</v>
      </c>
      <c r="C21" s="17"/>
    </row>
    <row r="22" spans="1:28" ht="17" thickBot="1" x14ac:dyDescent="0.25">
      <c r="A22" s="224"/>
      <c r="B22" s="8">
        <v>0</v>
      </c>
      <c r="C22" s="19"/>
      <c r="N22" s="79"/>
      <c r="O22" s="79"/>
      <c r="P22" s="79"/>
      <c r="Q22" s="79"/>
      <c r="R22" s="79"/>
      <c r="S22" s="79"/>
      <c r="T22" s="79"/>
      <c r="U22" s="79"/>
      <c r="V22" s="79"/>
      <c r="W22" s="79"/>
      <c r="X22" s="79"/>
      <c r="Y22" s="79"/>
      <c r="Z22" s="79"/>
      <c r="AA22" s="79"/>
      <c r="AB22" s="79"/>
    </row>
    <row r="23" spans="1:28" ht="26" thickBot="1" x14ac:dyDescent="0.35">
      <c r="A23" s="87" t="s">
        <v>152</v>
      </c>
      <c r="B23" s="125">
        <f>SUM(B17:B22,B10:B13)</f>
        <v>0</v>
      </c>
      <c r="C23" s="81"/>
    </row>
    <row r="24" spans="1:28" ht="16" thickBot="1" x14ac:dyDescent="0.25">
      <c r="A24" s="88"/>
      <c r="C24" s="81"/>
    </row>
    <row r="25" spans="1:28" ht="25" x14ac:dyDescent="0.3">
      <c r="A25" s="82" t="s">
        <v>153</v>
      </c>
      <c r="B25" s="83"/>
      <c r="C25" s="280" t="s">
        <v>34</v>
      </c>
    </row>
    <row r="26" spans="1:28" ht="17" x14ac:dyDescent="0.2">
      <c r="A26" s="84" t="s">
        <v>56</v>
      </c>
      <c r="B26" s="85" t="s">
        <v>125</v>
      </c>
      <c r="C26" s="281"/>
    </row>
    <row r="27" spans="1:28" ht="16" x14ac:dyDescent="0.2">
      <c r="A27" s="224"/>
      <c r="B27" s="8">
        <v>0</v>
      </c>
      <c r="C27" s="17"/>
    </row>
    <row r="28" spans="1:28" ht="16" x14ac:dyDescent="0.2">
      <c r="A28" s="224"/>
      <c r="B28" s="8">
        <v>0</v>
      </c>
      <c r="C28" s="17"/>
    </row>
    <row r="29" spans="1:28" ht="16" x14ac:dyDescent="0.2">
      <c r="A29" s="9"/>
      <c r="B29" s="8">
        <v>0</v>
      </c>
      <c r="C29" s="17"/>
    </row>
    <row r="30" spans="1:28" ht="16" x14ac:dyDescent="0.2">
      <c r="A30" s="9"/>
      <c r="B30" s="8">
        <v>0</v>
      </c>
      <c r="C30" s="17"/>
    </row>
    <row r="31" spans="1:28" ht="16" x14ac:dyDescent="0.2">
      <c r="A31" s="9"/>
      <c r="B31" s="8">
        <v>0</v>
      </c>
      <c r="C31" s="17"/>
    </row>
    <row r="32" spans="1:28" ht="17" thickBot="1" x14ac:dyDescent="0.25">
      <c r="A32" s="20"/>
      <c r="B32" s="43">
        <v>0</v>
      </c>
      <c r="C32" s="19"/>
    </row>
    <row r="33" spans="1:3" ht="26" thickBot="1" x14ac:dyDescent="0.35">
      <c r="A33" s="87" t="s">
        <v>154</v>
      </c>
      <c r="B33" s="125">
        <f>SUM(B27:B32)</f>
        <v>0</v>
      </c>
    </row>
    <row r="34" spans="1:3" ht="28" thickBot="1" x14ac:dyDescent="0.35">
      <c r="A34" s="89" t="s">
        <v>155</v>
      </c>
      <c r="B34" s="126">
        <f>B33-B23</f>
        <v>0</v>
      </c>
    </row>
    <row r="37" spans="1:3" ht="16" thickBot="1" x14ac:dyDescent="0.25"/>
    <row r="38" spans="1:3" ht="32" thickBot="1" x14ac:dyDescent="0.4">
      <c r="A38" s="284" t="s">
        <v>265</v>
      </c>
      <c r="B38" s="285"/>
      <c r="C38" s="286"/>
    </row>
    <row r="39" spans="1:3" ht="28" thickBot="1" x14ac:dyDescent="0.25">
      <c r="A39" s="80" t="s">
        <v>36</v>
      </c>
      <c r="B39" s="282"/>
      <c r="C39" s="293"/>
    </row>
    <row r="40" spans="1:3" ht="20" thickBot="1" x14ac:dyDescent="0.3">
      <c r="A40" s="75"/>
      <c r="B40" s="69"/>
      <c r="C40" s="81"/>
    </row>
    <row r="41" spans="1:3" ht="28" thickBot="1" x14ac:dyDescent="0.3">
      <c r="A41" s="80" t="s">
        <v>123</v>
      </c>
      <c r="B41" s="53"/>
      <c r="C41" s="81"/>
    </row>
    <row r="42" spans="1:3" ht="20" thickBot="1" x14ac:dyDescent="0.3">
      <c r="A42" s="75"/>
      <c r="B42" s="69"/>
      <c r="C42" s="81"/>
    </row>
    <row r="43" spans="1:3" ht="25" x14ac:dyDescent="0.3">
      <c r="A43" s="82" t="s">
        <v>280</v>
      </c>
      <c r="B43" s="83"/>
      <c r="C43" s="280" t="s">
        <v>34</v>
      </c>
    </row>
    <row r="44" spans="1:3" ht="16" customHeight="1" x14ac:dyDescent="0.2">
      <c r="A44" s="84"/>
      <c r="B44" s="85" t="s">
        <v>124</v>
      </c>
      <c r="C44" s="281"/>
    </row>
    <row r="45" spans="1:3" ht="17" x14ac:dyDescent="0.2">
      <c r="A45" s="84" t="s">
        <v>37</v>
      </c>
      <c r="B45" s="8">
        <v>0</v>
      </c>
      <c r="C45" s="17"/>
    </row>
    <row r="46" spans="1:3" ht="17" x14ac:dyDescent="0.2">
      <c r="A46" s="84" t="s">
        <v>96</v>
      </c>
      <c r="B46" s="8">
        <v>0</v>
      </c>
      <c r="C46" s="17"/>
    </row>
    <row r="47" spans="1:3" ht="17" x14ac:dyDescent="0.2">
      <c r="A47" s="84" t="s">
        <v>38</v>
      </c>
      <c r="B47" s="8">
        <v>0</v>
      </c>
      <c r="C47" s="17"/>
    </row>
    <row r="48" spans="1:3" ht="18" thickBot="1" x14ac:dyDescent="0.25">
      <c r="A48" s="86" t="s">
        <v>39</v>
      </c>
      <c r="B48" s="43">
        <v>0</v>
      </c>
      <c r="C48" s="19"/>
    </row>
    <row r="49" spans="1:3" ht="20" thickBot="1" x14ac:dyDescent="0.3">
      <c r="A49" s="75"/>
      <c r="B49" s="69"/>
      <c r="C49" s="81"/>
    </row>
    <row r="50" spans="1:3" ht="25" x14ac:dyDescent="0.3">
      <c r="A50" s="82" t="s">
        <v>55</v>
      </c>
      <c r="B50" s="83"/>
      <c r="C50" s="280" t="s">
        <v>34</v>
      </c>
    </row>
    <row r="51" spans="1:3" ht="16" customHeight="1" x14ac:dyDescent="0.2">
      <c r="A51" s="84" t="s">
        <v>56</v>
      </c>
      <c r="B51" s="85" t="s">
        <v>124</v>
      </c>
      <c r="C51" s="281"/>
    </row>
    <row r="52" spans="1:3" ht="16" x14ac:dyDescent="0.2">
      <c r="A52" s="224"/>
      <c r="B52" s="8">
        <v>0</v>
      </c>
      <c r="C52" s="17"/>
    </row>
    <row r="53" spans="1:3" ht="16" x14ac:dyDescent="0.2">
      <c r="A53" s="224"/>
      <c r="B53" s="8">
        <v>0</v>
      </c>
      <c r="C53" s="17"/>
    </row>
    <row r="54" spans="1:3" ht="16" x14ac:dyDescent="0.2">
      <c r="A54" s="224"/>
      <c r="B54" s="8">
        <v>0</v>
      </c>
      <c r="C54" s="17"/>
    </row>
    <row r="55" spans="1:3" ht="16" x14ac:dyDescent="0.2">
      <c r="A55" s="224"/>
      <c r="B55" s="8">
        <v>0</v>
      </c>
      <c r="C55" s="17"/>
    </row>
    <row r="56" spans="1:3" ht="16" x14ac:dyDescent="0.2">
      <c r="A56" s="224"/>
      <c r="B56" s="8">
        <v>0</v>
      </c>
      <c r="C56" s="17"/>
    </row>
    <row r="57" spans="1:3" ht="17" thickBot="1" x14ac:dyDescent="0.25">
      <c r="A57" s="224"/>
      <c r="B57" s="8">
        <v>0</v>
      </c>
      <c r="C57" s="19"/>
    </row>
    <row r="58" spans="1:3" ht="26" thickBot="1" x14ac:dyDescent="0.35">
      <c r="A58" s="87" t="s">
        <v>152</v>
      </c>
      <c r="B58" s="125">
        <f>SUM(B52:B57,B45:B48)</f>
        <v>0</v>
      </c>
      <c r="C58" s="81"/>
    </row>
    <row r="59" spans="1:3" ht="16" thickBot="1" x14ac:dyDescent="0.25">
      <c r="A59" s="88"/>
      <c r="C59" s="81"/>
    </row>
    <row r="60" spans="1:3" ht="25" x14ac:dyDescent="0.3">
      <c r="A60" s="82" t="s">
        <v>153</v>
      </c>
      <c r="B60" s="83"/>
      <c r="C60" s="280" t="s">
        <v>34</v>
      </c>
    </row>
    <row r="61" spans="1:3" ht="16" customHeight="1" x14ac:dyDescent="0.2">
      <c r="A61" s="84" t="s">
        <v>56</v>
      </c>
      <c r="B61" s="85" t="s">
        <v>125</v>
      </c>
      <c r="C61" s="281"/>
    </row>
    <row r="62" spans="1:3" ht="16" x14ac:dyDescent="0.2">
      <c r="A62" s="224"/>
      <c r="B62" s="8">
        <v>0</v>
      </c>
      <c r="C62" s="17"/>
    </row>
    <row r="63" spans="1:3" ht="16" x14ac:dyDescent="0.2">
      <c r="A63" s="9"/>
      <c r="B63" s="8">
        <v>0</v>
      </c>
      <c r="C63" s="17"/>
    </row>
    <row r="64" spans="1:3" ht="16" x14ac:dyDescent="0.2">
      <c r="A64" s="9"/>
      <c r="B64" s="8">
        <v>0</v>
      </c>
      <c r="C64" s="17"/>
    </row>
    <row r="65" spans="1:3" ht="16" x14ac:dyDescent="0.2">
      <c r="A65" s="9"/>
      <c r="B65" s="8">
        <v>0</v>
      </c>
      <c r="C65" s="17"/>
    </row>
    <row r="66" spans="1:3" ht="16" x14ac:dyDescent="0.2">
      <c r="A66" s="9"/>
      <c r="B66" s="8">
        <v>0</v>
      </c>
      <c r="C66" s="17"/>
    </row>
    <row r="67" spans="1:3" ht="17" thickBot="1" x14ac:dyDescent="0.25">
      <c r="A67" s="20"/>
      <c r="B67" s="43">
        <v>0</v>
      </c>
      <c r="C67" s="19"/>
    </row>
    <row r="68" spans="1:3" ht="26" thickBot="1" x14ac:dyDescent="0.35">
      <c r="A68" s="87" t="s">
        <v>154</v>
      </c>
      <c r="B68" s="125">
        <f>SUM(B62:B67)</f>
        <v>0</v>
      </c>
    </row>
    <row r="69" spans="1:3" ht="28" thickBot="1" x14ac:dyDescent="0.35">
      <c r="A69" s="89" t="s">
        <v>155</v>
      </c>
      <c r="B69" s="126">
        <f>B68-B58</f>
        <v>0</v>
      </c>
    </row>
    <row r="72" spans="1:3" ht="16" thickBot="1" x14ac:dyDescent="0.25"/>
    <row r="73" spans="1:3" ht="32" thickBot="1" x14ac:dyDescent="0.4">
      <c r="A73" s="284" t="s">
        <v>266</v>
      </c>
      <c r="B73" s="285"/>
      <c r="C73" s="286"/>
    </row>
    <row r="74" spans="1:3" ht="28" thickBot="1" x14ac:dyDescent="0.25">
      <c r="A74" s="80" t="s">
        <v>36</v>
      </c>
      <c r="B74" s="282"/>
      <c r="C74" s="293"/>
    </row>
    <row r="75" spans="1:3" ht="20" thickBot="1" x14ac:dyDescent="0.3">
      <c r="A75" s="75"/>
      <c r="B75" s="69"/>
      <c r="C75" s="81"/>
    </row>
    <row r="76" spans="1:3" ht="28" thickBot="1" x14ac:dyDescent="0.3">
      <c r="A76" s="80" t="s">
        <v>123</v>
      </c>
      <c r="B76" s="53"/>
      <c r="C76" s="81"/>
    </row>
    <row r="77" spans="1:3" ht="20" thickBot="1" x14ac:dyDescent="0.3">
      <c r="A77" s="75"/>
      <c r="B77" s="69"/>
      <c r="C77" s="81"/>
    </row>
    <row r="78" spans="1:3" ht="25" x14ac:dyDescent="0.3">
      <c r="A78" s="82" t="s">
        <v>280</v>
      </c>
      <c r="B78" s="83"/>
      <c r="C78" s="280" t="s">
        <v>34</v>
      </c>
    </row>
    <row r="79" spans="1:3" ht="16" customHeight="1" x14ac:dyDescent="0.2">
      <c r="A79" s="84"/>
      <c r="B79" s="85" t="s">
        <v>124</v>
      </c>
      <c r="C79" s="281"/>
    </row>
    <row r="80" spans="1:3" ht="17" x14ac:dyDescent="0.2">
      <c r="A80" s="84" t="s">
        <v>37</v>
      </c>
      <c r="B80" s="8">
        <v>0</v>
      </c>
      <c r="C80" s="17"/>
    </row>
    <row r="81" spans="1:3" ht="17" x14ac:dyDescent="0.2">
      <c r="A81" s="84" t="s">
        <v>96</v>
      </c>
      <c r="B81" s="8">
        <v>0</v>
      </c>
      <c r="C81" s="17"/>
    </row>
    <row r="82" spans="1:3" ht="17" x14ac:dyDescent="0.2">
      <c r="A82" s="84" t="s">
        <v>38</v>
      </c>
      <c r="B82" s="8">
        <v>0</v>
      </c>
      <c r="C82" s="17"/>
    </row>
    <row r="83" spans="1:3" ht="18" thickBot="1" x14ac:dyDescent="0.25">
      <c r="A83" s="186" t="s">
        <v>39</v>
      </c>
      <c r="B83" s="43">
        <v>0</v>
      </c>
      <c r="C83" s="19"/>
    </row>
    <row r="84" spans="1:3" ht="20" thickBot="1" x14ac:dyDescent="0.3">
      <c r="A84" s="75"/>
      <c r="B84" s="69"/>
      <c r="C84" s="81"/>
    </row>
    <row r="85" spans="1:3" ht="25" x14ac:dyDescent="0.3">
      <c r="A85" s="82" t="s">
        <v>55</v>
      </c>
      <c r="B85" s="83"/>
      <c r="C85" s="280" t="s">
        <v>34</v>
      </c>
    </row>
    <row r="86" spans="1:3" ht="16" customHeight="1" x14ac:dyDescent="0.2">
      <c r="A86" s="84" t="s">
        <v>56</v>
      </c>
      <c r="B86" s="85" t="s">
        <v>124</v>
      </c>
      <c r="C86" s="281"/>
    </row>
    <row r="87" spans="1:3" ht="16" x14ac:dyDescent="0.2">
      <c r="A87" s="224"/>
      <c r="B87" s="8">
        <v>0</v>
      </c>
      <c r="C87" s="17"/>
    </row>
    <row r="88" spans="1:3" ht="16" x14ac:dyDescent="0.2">
      <c r="A88" s="9"/>
      <c r="B88" s="8">
        <v>0</v>
      </c>
      <c r="C88" s="17"/>
    </row>
    <row r="89" spans="1:3" ht="16" x14ac:dyDescent="0.2">
      <c r="A89" s="9"/>
      <c r="B89" s="8">
        <v>0</v>
      </c>
      <c r="C89" s="17"/>
    </row>
    <row r="90" spans="1:3" ht="16" x14ac:dyDescent="0.2">
      <c r="A90" s="9"/>
      <c r="B90" s="8">
        <v>0</v>
      </c>
      <c r="C90" s="17"/>
    </row>
    <row r="91" spans="1:3" ht="16" x14ac:dyDescent="0.2">
      <c r="A91" s="9"/>
      <c r="B91" s="8">
        <v>0</v>
      </c>
      <c r="C91" s="17"/>
    </row>
    <row r="92" spans="1:3" ht="17" thickBot="1" x14ac:dyDescent="0.25">
      <c r="A92" s="20"/>
      <c r="B92" s="43">
        <v>0</v>
      </c>
      <c r="C92" s="19"/>
    </row>
    <row r="93" spans="1:3" ht="26" thickBot="1" x14ac:dyDescent="0.35">
      <c r="A93" s="87" t="s">
        <v>152</v>
      </c>
      <c r="B93" s="125">
        <f>SUM(B87:B92,B80:B83)</f>
        <v>0</v>
      </c>
      <c r="C93" s="81"/>
    </row>
    <row r="94" spans="1:3" ht="16" thickBot="1" x14ac:dyDescent="0.25">
      <c r="A94" s="88"/>
      <c r="C94" s="81"/>
    </row>
    <row r="95" spans="1:3" ht="25" x14ac:dyDescent="0.3">
      <c r="A95" s="82" t="s">
        <v>153</v>
      </c>
      <c r="B95" s="83"/>
      <c r="C95" s="280" t="s">
        <v>34</v>
      </c>
    </row>
    <row r="96" spans="1:3" ht="16" customHeight="1" x14ac:dyDescent="0.2">
      <c r="A96" s="84" t="s">
        <v>56</v>
      </c>
      <c r="B96" s="85" t="s">
        <v>125</v>
      </c>
      <c r="C96" s="281"/>
    </row>
    <row r="97" spans="1:3" ht="16" x14ac:dyDescent="0.2">
      <c r="A97" s="9"/>
      <c r="B97" s="8">
        <v>0</v>
      </c>
      <c r="C97" s="17"/>
    </row>
    <row r="98" spans="1:3" ht="16" x14ac:dyDescent="0.2">
      <c r="A98" s="9"/>
      <c r="B98" s="8">
        <v>0</v>
      </c>
      <c r="C98" s="17"/>
    </row>
    <row r="99" spans="1:3" ht="16" x14ac:dyDescent="0.2">
      <c r="A99" s="9"/>
      <c r="B99" s="8">
        <v>0</v>
      </c>
      <c r="C99" s="17"/>
    </row>
    <row r="100" spans="1:3" ht="16" x14ac:dyDescent="0.2">
      <c r="A100" s="9"/>
      <c r="B100" s="8">
        <v>0</v>
      </c>
      <c r="C100" s="17"/>
    </row>
    <row r="101" spans="1:3" ht="16" x14ac:dyDescent="0.2">
      <c r="A101" s="9"/>
      <c r="B101" s="8">
        <v>0</v>
      </c>
      <c r="C101" s="17"/>
    </row>
    <row r="102" spans="1:3" ht="17" thickBot="1" x14ac:dyDescent="0.25">
      <c r="A102" s="20"/>
      <c r="B102" s="43">
        <v>0</v>
      </c>
      <c r="C102" s="19"/>
    </row>
    <row r="103" spans="1:3" ht="26" thickBot="1" x14ac:dyDescent="0.35">
      <c r="A103" s="87" t="s">
        <v>154</v>
      </c>
      <c r="B103" s="125">
        <f>SUM(B97:B102)</f>
        <v>0</v>
      </c>
    </row>
    <row r="104" spans="1:3" ht="28" thickBot="1" x14ac:dyDescent="0.35">
      <c r="A104" s="89" t="s">
        <v>155</v>
      </c>
      <c r="B104" s="126">
        <f>B103-B93</f>
        <v>0</v>
      </c>
    </row>
    <row r="107" spans="1:3" ht="16" thickBot="1" x14ac:dyDescent="0.25"/>
    <row r="108" spans="1:3" ht="32" thickBot="1" x14ac:dyDescent="0.4">
      <c r="A108" s="284" t="s">
        <v>267</v>
      </c>
      <c r="B108" s="285"/>
      <c r="C108" s="286"/>
    </row>
    <row r="109" spans="1:3" ht="28" thickBot="1" x14ac:dyDescent="0.25">
      <c r="A109" s="80" t="s">
        <v>36</v>
      </c>
      <c r="B109" s="282"/>
      <c r="C109" s="283"/>
    </row>
    <row r="110" spans="1:3" ht="20" thickBot="1" x14ac:dyDescent="0.3">
      <c r="A110" s="75"/>
      <c r="B110" s="69"/>
      <c r="C110" s="81"/>
    </row>
    <row r="111" spans="1:3" ht="28" thickBot="1" x14ac:dyDescent="0.3">
      <c r="A111" s="80" t="s">
        <v>123</v>
      </c>
      <c r="B111" s="53"/>
      <c r="C111" s="81"/>
    </row>
    <row r="112" spans="1:3" ht="20" thickBot="1" x14ac:dyDescent="0.3">
      <c r="A112" s="75"/>
      <c r="B112" s="69"/>
      <c r="C112" s="81"/>
    </row>
    <row r="113" spans="1:3" ht="25" x14ac:dyDescent="0.3">
      <c r="A113" s="82" t="s">
        <v>280</v>
      </c>
      <c r="B113" s="83"/>
      <c r="C113" s="280" t="s">
        <v>34</v>
      </c>
    </row>
    <row r="114" spans="1:3" ht="16" customHeight="1" x14ac:dyDescent="0.2">
      <c r="A114" s="84"/>
      <c r="B114" s="85" t="s">
        <v>124</v>
      </c>
      <c r="C114" s="281"/>
    </row>
    <row r="115" spans="1:3" ht="17" x14ac:dyDescent="0.2">
      <c r="A115" s="84" t="s">
        <v>37</v>
      </c>
      <c r="B115" s="8">
        <v>0</v>
      </c>
      <c r="C115" s="17"/>
    </row>
    <row r="116" spans="1:3" ht="17" x14ac:dyDescent="0.2">
      <c r="A116" s="84" t="s">
        <v>96</v>
      </c>
      <c r="B116" s="8">
        <v>0</v>
      </c>
      <c r="C116" s="17"/>
    </row>
    <row r="117" spans="1:3" ht="17" x14ac:dyDescent="0.2">
      <c r="A117" s="84" t="s">
        <v>38</v>
      </c>
      <c r="B117" s="8">
        <v>0</v>
      </c>
      <c r="C117" s="17"/>
    </row>
    <row r="118" spans="1:3" ht="18" thickBot="1" x14ac:dyDescent="0.25">
      <c r="A118" s="86" t="s">
        <v>39</v>
      </c>
      <c r="B118" s="43">
        <v>0</v>
      </c>
      <c r="C118" s="19"/>
    </row>
    <row r="119" spans="1:3" ht="20" thickBot="1" x14ac:dyDescent="0.3">
      <c r="A119" s="75"/>
      <c r="B119" s="69"/>
      <c r="C119" s="81"/>
    </row>
    <row r="120" spans="1:3" ht="25" x14ac:dyDescent="0.3">
      <c r="A120" s="82" t="s">
        <v>55</v>
      </c>
      <c r="B120" s="83"/>
      <c r="C120" s="280" t="s">
        <v>34</v>
      </c>
    </row>
    <row r="121" spans="1:3" ht="16" customHeight="1" x14ac:dyDescent="0.2">
      <c r="A121" s="84" t="s">
        <v>56</v>
      </c>
      <c r="B121" s="85" t="s">
        <v>124</v>
      </c>
      <c r="C121" s="281"/>
    </row>
    <row r="122" spans="1:3" ht="16" x14ac:dyDescent="0.2">
      <c r="A122" s="224"/>
      <c r="B122" s="8">
        <v>0</v>
      </c>
      <c r="C122" s="17"/>
    </row>
    <row r="123" spans="1:3" ht="16" x14ac:dyDescent="0.2">
      <c r="A123" s="9"/>
      <c r="B123" s="8">
        <v>0</v>
      </c>
      <c r="C123" s="17"/>
    </row>
    <row r="124" spans="1:3" ht="16" x14ac:dyDescent="0.2">
      <c r="A124" s="9"/>
      <c r="B124" s="8">
        <v>0</v>
      </c>
      <c r="C124" s="17"/>
    </row>
    <row r="125" spans="1:3" ht="16" x14ac:dyDescent="0.2">
      <c r="A125" s="9"/>
      <c r="B125" s="8">
        <v>0</v>
      </c>
      <c r="C125" s="17"/>
    </row>
    <row r="126" spans="1:3" ht="16" x14ac:dyDescent="0.2">
      <c r="A126" s="9"/>
      <c r="B126" s="8">
        <v>0</v>
      </c>
      <c r="C126" s="17"/>
    </row>
    <row r="127" spans="1:3" ht="17" thickBot="1" x14ac:dyDescent="0.25">
      <c r="A127" s="20"/>
      <c r="B127" s="43">
        <v>0</v>
      </c>
      <c r="C127" s="19"/>
    </row>
    <row r="128" spans="1:3" ht="26" thickBot="1" x14ac:dyDescent="0.35">
      <c r="A128" s="87" t="s">
        <v>152</v>
      </c>
      <c r="B128" s="125">
        <f>SUM(B122:B127,B115:B118)</f>
        <v>0</v>
      </c>
      <c r="C128" s="81"/>
    </row>
    <row r="129" spans="1:3" ht="16" thickBot="1" x14ac:dyDescent="0.25">
      <c r="A129" s="88"/>
      <c r="C129" s="81"/>
    </row>
    <row r="130" spans="1:3" ht="25" x14ac:dyDescent="0.3">
      <c r="A130" s="82" t="s">
        <v>153</v>
      </c>
      <c r="B130" s="83"/>
      <c r="C130" s="280" t="s">
        <v>34</v>
      </c>
    </row>
    <row r="131" spans="1:3" ht="16" customHeight="1" x14ac:dyDescent="0.2">
      <c r="A131" s="84" t="s">
        <v>56</v>
      </c>
      <c r="B131" s="85" t="s">
        <v>125</v>
      </c>
      <c r="C131" s="281"/>
    </row>
    <row r="132" spans="1:3" ht="16" x14ac:dyDescent="0.2">
      <c r="A132" s="9"/>
      <c r="B132" s="8">
        <v>0</v>
      </c>
      <c r="C132" s="17"/>
    </row>
    <row r="133" spans="1:3" ht="16" x14ac:dyDescent="0.2">
      <c r="A133" s="9"/>
      <c r="B133" s="8">
        <v>0</v>
      </c>
      <c r="C133" s="17"/>
    </row>
    <row r="134" spans="1:3" ht="16" x14ac:dyDescent="0.2">
      <c r="A134" s="9"/>
      <c r="B134" s="8">
        <v>0</v>
      </c>
      <c r="C134" s="17"/>
    </row>
    <row r="135" spans="1:3" ht="16" x14ac:dyDescent="0.2">
      <c r="A135" s="9"/>
      <c r="B135" s="8">
        <v>0</v>
      </c>
      <c r="C135" s="17"/>
    </row>
    <row r="136" spans="1:3" ht="16" x14ac:dyDescent="0.2">
      <c r="A136" s="9"/>
      <c r="B136" s="8">
        <v>0</v>
      </c>
      <c r="C136" s="17"/>
    </row>
    <row r="137" spans="1:3" ht="17" thickBot="1" x14ac:dyDescent="0.25">
      <c r="A137" s="20"/>
      <c r="B137" s="43">
        <v>0</v>
      </c>
      <c r="C137" s="19"/>
    </row>
    <row r="138" spans="1:3" ht="26" thickBot="1" x14ac:dyDescent="0.35">
      <c r="A138" s="87" t="s">
        <v>154</v>
      </c>
      <c r="B138" s="125">
        <f>SUM(B132:B137)</f>
        <v>0</v>
      </c>
    </row>
    <row r="139" spans="1:3" ht="28" thickBot="1" x14ac:dyDescent="0.35">
      <c r="A139" s="89" t="s">
        <v>155</v>
      </c>
      <c r="B139" s="126">
        <f>B138-B128</f>
        <v>0</v>
      </c>
    </row>
    <row r="142" spans="1:3" ht="16" thickBot="1" x14ac:dyDescent="0.25"/>
    <row r="143" spans="1:3" ht="32" thickBot="1" x14ac:dyDescent="0.4">
      <c r="A143" s="284" t="s">
        <v>268</v>
      </c>
      <c r="B143" s="285"/>
      <c r="C143" s="286"/>
    </row>
    <row r="144" spans="1:3" ht="28" thickBot="1" x14ac:dyDescent="0.25">
      <c r="A144" s="80" t="s">
        <v>36</v>
      </c>
      <c r="B144" s="282"/>
      <c r="C144" s="283"/>
    </row>
    <row r="145" spans="1:3" ht="20" thickBot="1" x14ac:dyDescent="0.3">
      <c r="A145" s="75"/>
      <c r="B145" s="69"/>
      <c r="C145" s="81"/>
    </row>
    <row r="146" spans="1:3" ht="28" thickBot="1" x14ac:dyDescent="0.3">
      <c r="A146" s="80" t="s">
        <v>123</v>
      </c>
      <c r="B146" s="53"/>
      <c r="C146" s="81"/>
    </row>
    <row r="147" spans="1:3" ht="20" thickBot="1" x14ac:dyDescent="0.3">
      <c r="A147" s="75"/>
      <c r="B147" s="69"/>
      <c r="C147" s="81"/>
    </row>
    <row r="148" spans="1:3" ht="25" x14ac:dyDescent="0.3">
      <c r="A148" s="82" t="s">
        <v>280</v>
      </c>
      <c r="B148" s="83"/>
      <c r="C148" s="280" t="s">
        <v>34</v>
      </c>
    </row>
    <row r="149" spans="1:3" ht="16" customHeight="1" x14ac:dyDescent="0.2">
      <c r="A149" s="84"/>
      <c r="B149" s="85" t="s">
        <v>124</v>
      </c>
      <c r="C149" s="281"/>
    </row>
    <row r="150" spans="1:3" ht="17" x14ac:dyDescent="0.2">
      <c r="A150" s="84" t="s">
        <v>37</v>
      </c>
      <c r="B150" s="8">
        <v>0</v>
      </c>
      <c r="C150" s="17"/>
    </row>
    <row r="151" spans="1:3" ht="17" x14ac:dyDescent="0.2">
      <c r="A151" s="84" t="s">
        <v>96</v>
      </c>
      <c r="B151" s="8">
        <v>0</v>
      </c>
      <c r="C151" s="17"/>
    </row>
    <row r="152" spans="1:3" ht="17" x14ac:dyDescent="0.2">
      <c r="A152" s="84" t="s">
        <v>38</v>
      </c>
      <c r="B152" s="8">
        <v>0</v>
      </c>
      <c r="C152" s="17"/>
    </row>
    <row r="153" spans="1:3" ht="18" thickBot="1" x14ac:dyDescent="0.25">
      <c r="A153" s="86" t="s">
        <v>39</v>
      </c>
      <c r="B153" s="43">
        <v>0</v>
      </c>
      <c r="C153" s="19"/>
    </row>
    <row r="154" spans="1:3" ht="20" thickBot="1" x14ac:dyDescent="0.3">
      <c r="A154" s="75"/>
      <c r="B154" s="69"/>
      <c r="C154" s="81"/>
    </row>
    <row r="155" spans="1:3" ht="25" x14ac:dyDescent="0.3">
      <c r="A155" s="82" t="s">
        <v>55</v>
      </c>
      <c r="B155" s="83"/>
      <c r="C155" s="280" t="s">
        <v>34</v>
      </c>
    </row>
    <row r="156" spans="1:3" ht="16" customHeight="1" x14ac:dyDescent="0.2">
      <c r="A156" s="84" t="s">
        <v>56</v>
      </c>
      <c r="B156" s="85" t="s">
        <v>124</v>
      </c>
      <c r="C156" s="281"/>
    </row>
    <row r="157" spans="1:3" ht="16" x14ac:dyDescent="0.2">
      <c r="A157" s="9"/>
      <c r="B157" s="8">
        <v>0</v>
      </c>
      <c r="C157" s="17"/>
    </row>
    <row r="158" spans="1:3" ht="16" x14ac:dyDescent="0.2">
      <c r="A158" s="9"/>
      <c r="B158" s="8">
        <v>0</v>
      </c>
      <c r="C158" s="17"/>
    </row>
    <row r="159" spans="1:3" ht="16" x14ac:dyDescent="0.2">
      <c r="A159" s="9"/>
      <c r="B159" s="8">
        <v>0</v>
      </c>
      <c r="C159" s="17"/>
    </row>
    <row r="160" spans="1:3" ht="16" x14ac:dyDescent="0.2">
      <c r="A160" s="9"/>
      <c r="B160" s="8">
        <v>0</v>
      </c>
      <c r="C160" s="17"/>
    </row>
    <row r="161" spans="1:3" ht="16" x14ac:dyDescent="0.2">
      <c r="A161" s="9"/>
      <c r="B161" s="8">
        <v>0</v>
      </c>
      <c r="C161" s="17"/>
    </row>
    <row r="162" spans="1:3" ht="17" thickBot="1" x14ac:dyDescent="0.25">
      <c r="A162" s="20"/>
      <c r="B162" s="43">
        <v>0</v>
      </c>
      <c r="C162" s="19"/>
    </row>
    <row r="163" spans="1:3" ht="26" thickBot="1" x14ac:dyDescent="0.35">
      <c r="A163" s="87" t="s">
        <v>152</v>
      </c>
      <c r="B163" s="125">
        <f>SUM(B157:B162,B150:B153)</f>
        <v>0</v>
      </c>
      <c r="C163" s="81"/>
    </row>
    <row r="164" spans="1:3" ht="16" thickBot="1" x14ac:dyDescent="0.25">
      <c r="A164" s="88"/>
      <c r="C164" s="81"/>
    </row>
    <row r="165" spans="1:3" ht="25" x14ac:dyDescent="0.3">
      <c r="A165" s="82" t="s">
        <v>153</v>
      </c>
      <c r="B165" s="83"/>
      <c r="C165" s="280" t="s">
        <v>34</v>
      </c>
    </row>
    <row r="166" spans="1:3" ht="16" customHeight="1" x14ac:dyDescent="0.2">
      <c r="A166" s="84" t="s">
        <v>56</v>
      </c>
      <c r="B166" s="85" t="s">
        <v>125</v>
      </c>
      <c r="C166" s="281"/>
    </row>
    <row r="167" spans="1:3" ht="16" x14ac:dyDescent="0.2">
      <c r="A167" s="224"/>
      <c r="B167" s="8">
        <v>0</v>
      </c>
      <c r="C167" s="17"/>
    </row>
    <row r="168" spans="1:3" ht="16" x14ac:dyDescent="0.2">
      <c r="A168" s="9"/>
      <c r="B168" s="8">
        <v>0</v>
      </c>
      <c r="C168" s="17"/>
    </row>
    <row r="169" spans="1:3" ht="16" x14ac:dyDescent="0.2">
      <c r="A169" s="9"/>
      <c r="B169" s="8">
        <v>0</v>
      </c>
      <c r="C169" s="17"/>
    </row>
    <row r="170" spans="1:3" ht="16" x14ac:dyDescent="0.2">
      <c r="A170" s="9"/>
      <c r="B170" s="8">
        <v>0</v>
      </c>
      <c r="C170" s="17"/>
    </row>
    <row r="171" spans="1:3" ht="16" x14ac:dyDescent="0.2">
      <c r="A171" s="9"/>
      <c r="B171" s="8">
        <v>0</v>
      </c>
      <c r="C171" s="17"/>
    </row>
    <row r="172" spans="1:3" ht="17" thickBot="1" x14ac:dyDescent="0.25">
      <c r="A172" s="20"/>
      <c r="B172" s="43">
        <v>0</v>
      </c>
      <c r="C172" s="19"/>
    </row>
    <row r="173" spans="1:3" ht="26" thickBot="1" x14ac:dyDescent="0.35">
      <c r="A173" s="87" t="s">
        <v>154</v>
      </c>
      <c r="B173" s="125">
        <f>SUM(B167:B172)</f>
        <v>0</v>
      </c>
    </row>
    <row r="174" spans="1:3" ht="28" thickBot="1" x14ac:dyDescent="0.35">
      <c r="A174" s="89" t="s">
        <v>155</v>
      </c>
      <c r="B174" s="126">
        <f>B173-B163</f>
        <v>0</v>
      </c>
    </row>
    <row r="177" spans="1:3" ht="16" thickBot="1" x14ac:dyDescent="0.25"/>
    <row r="178" spans="1:3" ht="32" thickBot="1" x14ac:dyDescent="0.4">
      <c r="A178" s="284" t="s">
        <v>269</v>
      </c>
      <c r="B178" s="285"/>
      <c r="C178" s="286"/>
    </row>
    <row r="179" spans="1:3" ht="28" thickBot="1" x14ac:dyDescent="0.25">
      <c r="A179" s="80" t="s">
        <v>36</v>
      </c>
      <c r="B179" s="282"/>
      <c r="C179" s="293"/>
    </row>
    <row r="180" spans="1:3" ht="20" thickBot="1" x14ac:dyDescent="0.3">
      <c r="A180" s="75"/>
      <c r="B180" s="69"/>
      <c r="C180" s="81"/>
    </row>
    <row r="181" spans="1:3" ht="28" thickBot="1" x14ac:dyDescent="0.3">
      <c r="A181" s="80" t="s">
        <v>123</v>
      </c>
      <c r="B181" s="53"/>
      <c r="C181" s="81"/>
    </row>
    <row r="182" spans="1:3" ht="20" thickBot="1" x14ac:dyDescent="0.3">
      <c r="A182" s="75"/>
      <c r="B182" s="69"/>
      <c r="C182" s="81"/>
    </row>
    <row r="183" spans="1:3" ht="25" x14ac:dyDescent="0.3">
      <c r="A183" s="82" t="s">
        <v>280</v>
      </c>
      <c r="B183" s="83"/>
      <c r="C183" s="280" t="s">
        <v>34</v>
      </c>
    </row>
    <row r="184" spans="1:3" ht="16" customHeight="1" x14ac:dyDescent="0.2">
      <c r="A184" s="84"/>
      <c r="B184" s="85" t="s">
        <v>124</v>
      </c>
      <c r="C184" s="281"/>
    </row>
    <row r="185" spans="1:3" ht="17" x14ac:dyDescent="0.2">
      <c r="A185" s="84" t="s">
        <v>37</v>
      </c>
      <c r="B185" s="8">
        <v>0</v>
      </c>
      <c r="C185" s="17"/>
    </row>
    <row r="186" spans="1:3" ht="17" x14ac:dyDescent="0.2">
      <c r="A186" s="84" t="s">
        <v>96</v>
      </c>
      <c r="B186" s="8">
        <v>0</v>
      </c>
      <c r="C186" s="17"/>
    </row>
    <row r="187" spans="1:3" ht="17" x14ac:dyDescent="0.2">
      <c r="A187" s="84" t="s">
        <v>38</v>
      </c>
      <c r="B187" s="8">
        <v>0</v>
      </c>
      <c r="C187" s="17"/>
    </row>
    <row r="188" spans="1:3" ht="18" thickBot="1" x14ac:dyDescent="0.25">
      <c r="A188" s="86" t="s">
        <v>39</v>
      </c>
      <c r="B188" s="43">
        <v>0</v>
      </c>
      <c r="C188" s="19"/>
    </row>
    <row r="189" spans="1:3" ht="20" thickBot="1" x14ac:dyDescent="0.3">
      <c r="A189" s="75"/>
      <c r="B189" s="69"/>
      <c r="C189" s="81"/>
    </row>
    <row r="190" spans="1:3" ht="25" x14ac:dyDescent="0.3">
      <c r="A190" s="82" t="s">
        <v>55</v>
      </c>
      <c r="B190" s="83"/>
      <c r="C190" s="280" t="s">
        <v>34</v>
      </c>
    </row>
    <row r="191" spans="1:3" ht="16" customHeight="1" x14ac:dyDescent="0.2">
      <c r="A191" s="84" t="s">
        <v>56</v>
      </c>
      <c r="B191" s="85" t="s">
        <v>124</v>
      </c>
      <c r="C191" s="281"/>
    </row>
    <row r="192" spans="1:3" ht="16" x14ac:dyDescent="0.2">
      <c r="A192" s="224"/>
      <c r="B192" s="8">
        <v>0</v>
      </c>
      <c r="C192" s="17"/>
    </row>
    <row r="193" spans="1:3" ht="16" x14ac:dyDescent="0.2">
      <c r="A193" s="9"/>
      <c r="B193" s="8">
        <v>0</v>
      </c>
      <c r="C193" s="17"/>
    </row>
    <row r="194" spans="1:3" ht="16" x14ac:dyDescent="0.2">
      <c r="A194" s="9"/>
      <c r="B194" s="8">
        <v>0</v>
      </c>
      <c r="C194" s="17"/>
    </row>
    <row r="195" spans="1:3" ht="16" x14ac:dyDescent="0.2">
      <c r="A195" s="9"/>
      <c r="B195" s="8">
        <v>0</v>
      </c>
      <c r="C195" s="17"/>
    </row>
    <row r="196" spans="1:3" ht="16" x14ac:dyDescent="0.2">
      <c r="A196" s="9"/>
      <c r="B196" s="8">
        <v>0</v>
      </c>
      <c r="C196" s="17"/>
    </row>
    <row r="197" spans="1:3" ht="17" thickBot="1" x14ac:dyDescent="0.25">
      <c r="A197" s="20"/>
      <c r="B197" s="43">
        <v>0</v>
      </c>
      <c r="C197" s="19"/>
    </row>
    <row r="198" spans="1:3" ht="26" thickBot="1" x14ac:dyDescent="0.35">
      <c r="A198" s="87" t="s">
        <v>152</v>
      </c>
      <c r="B198" s="125">
        <f>SUM(B192:B197,B185:B188)</f>
        <v>0</v>
      </c>
      <c r="C198" s="81"/>
    </row>
    <row r="199" spans="1:3" ht="16" thickBot="1" x14ac:dyDescent="0.25">
      <c r="A199" s="88"/>
      <c r="C199" s="81"/>
    </row>
    <row r="200" spans="1:3" ht="25" x14ac:dyDescent="0.3">
      <c r="A200" s="82" t="s">
        <v>153</v>
      </c>
      <c r="B200" s="83"/>
      <c r="C200" s="280" t="s">
        <v>34</v>
      </c>
    </row>
    <row r="201" spans="1:3" ht="16" customHeight="1" x14ac:dyDescent="0.2">
      <c r="A201" s="84" t="s">
        <v>56</v>
      </c>
      <c r="B201" s="85" t="s">
        <v>125</v>
      </c>
      <c r="C201" s="281"/>
    </row>
    <row r="202" spans="1:3" ht="16" x14ac:dyDescent="0.2">
      <c r="A202" s="9"/>
      <c r="B202" s="8">
        <v>0</v>
      </c>
      <c r="C202" s="17"/>
    </row>
    <row r="203" spans="1:3" ht="16" x14ac:dyDescent="0.2">
      <c r="A203" s="9"/>
      <c r="B203" s="8">
        <v>0</v>
      </c>
      <c r="C203" s="17"/>
    </row>
    <row r="204" spans="1:3" ht="16" x14ac:dyDescent="0.2">
      <c r="A204" s="9"/>
      <c r="B204" s="8">
        <v>0</v>
      </c>
      <c r="C204" s="17"/>
    </row>
    <row r="205" spans="1:3" ht="16" x14ac:dyDescent="0.2">
      <c r="A205" s="9"/>
      <c r="B205" s="8">
        <v>0</v>
      </c>
      <c r="C205" s="17"/>
    </row>
    <row r="206" spans="1:3" ht="16" x14ac:dyDescent="0.2">
      <c r="A206" s="9"/>
      <c r="B206" s="8">
        <v>0</v>
      </c>
      <c r="C206" s="17"/>
    </row>
    <row r="207" spans="1:3" ht="17" thickBot="1" x14ac:dyDescent="0.25">
      <c r="A207" s="20"/>
      <c r="B207" s="43">
        <v>0</v>
      </c>
      <c r="C207" s="19"/>
    </row>
    <row r="208" spans="1:3" ht="26" thickBot="1" x14ac:dyDescent="0.35">
      <c r="A208" s="87" t="s">
        <v>154</v>
      </c>
      <c r="B208" s="125">
        <f>SUM(B202:B207)</f>
        <v>0</v>
      </c>
    </row>
    <row r="209" spans="1:3" ht="28" thickBot="1" x14ac:dyDescent="0.35">
      <c r="A209" s="89" t="s">
        <v>155</v>
      </c>
      <c r="B209" s="126">
        <f>B208-B198</f>
        <v>0</v>
      </c>
    </row>
    <row r="212" spans="1:3" ht="16" thickBot="1" x14ac:dyDescent="0.25"/>
    <row r="213" spans="1:3" ht="32" thickBot="1" x14ac:dyDescent="0.4">
      <c r="A213" s="284" t="s">
        <v>156</v>
      </c>
      <c r="B213" s="285"/>
      <c r="C213" s="286"/>
    </row>
    <row r="214" spans="1:3" ht="28" thickBot="1" x14ac:dyDescent="0.25">
      <c r="A214" s="80" t="s">
        <v>36</v>
      </c>
      <c r="B214" s="282"/>
      <c r="C214" s="293"/>
    </row>
    <row r="215" spans="1:3" ht="20" thickBot="1" x14ac:dyDescent="0.3">
      <c r="A215" s="75"/>
      <c r="B215" s="69"/>
      <c r="C215" s="81"/>
    </row>
    <row r="216" spans="1:3" ht="28" thickBot="1" x14ac:dyDescent="0.3">
      <c r="A216" s="80" t="s">
        <v>123</v>
      </c>
      <c r="B216" s="53"/>
      <c r="C216" s="81"/>
    </row>
    <row r="217" spans="1:3" ht="20" thickBot="1" x14ac:dyDescent="0.3">
      <c r="A217" s="75"/>
      <c r="B217" s="69"/>
      <c r="C217" s="81"/>
    </row>
    <row r="218" spans="1:3" ht="25" x14ac:dyDescent="0.3">
      <c r="A218" s="82" t="s">
        <v>280</v>
      </c>
      <c r="B218" s="83"/>
      <c r="C218" s="280" t="s">
        <v>34</v>
      </c>
    </row>
    <row r="219" spans="1:3" ht="16" customHeight="1" x14ac:dyDescent="0.2">
      <c r="A219" s="84"/>
      <c r="B219" s="85" t="s">
        <v>124</v>
      </c>
      <c r="C219" s="281"/>
    </row>
    <row r="220" spans="1:3" ht="17" x14ac:dyDescent="0.2">
      <c r="A220" s="84" t="s">
        <v>37</v>
      </c>
      <c r="B220" s="8">
        <v>0</v>
      </c>
      <c r="C220" s="17"/>
    </row>
    <row r="221" spans="1:3" ht="17" x14ac:dyDescent="0.2">
      <c r="A221" s="84" t="s">
        <v>96</v>
      </c>
      <c r="B221" s="8">
        <v>0</v>
      </c>
      <c r="C221" s="17"/>
    </row>
    <row r="222" spans="1:3" ht="17" x14ac:dyDescent="0.2">
      <c r="A222" s="84" t="s">
        <v>38</v>
      </c>
      <c r="B222" s="8">
        <v>0</v>
      </c>
      <c r="C222" s="17"/>
    </row>
    <row r="223" spans="1:3" ht="18" thickBot="1" x14ac:dyDescent="0.25">
      <c r="A223" s="86" t="s">
        <v>39</v>
      </c>
      <c r="B223" s="43">
        <v>0</v>
      </c>
      <c r="C223" s="19"/>
    </row>
    <row r="224" spans="1:3" ht="20" thickBot="1" x14ac:dyDescent="0.3">
      <c r="A224" s="75"/>
      <c r="B224" s="69"/>
      <c r="C224" s="81"/>
    </row>
    <row r="225" spans="1:3" ht="25" x14ac:dyDescent="0.3">
      <c r="A225" s="82" t="s">
        <v>55</v>
      </c>
      <c r="B225" s="83"/>
      <c r="C225" s="280" t="s">
        <v>34</v>
      </c>
    </row>
    <row r="226" spans="1:3" ht="16" customHeight="1" x14ac:dyDescent="0.2">
      <c r="A226" s="84" t="s">
        <v>56</v>
      </c>
      <c r="B226" s="85" t="s">
        <v>124</v>
      </c>
      <c r="C226" s="281"/>
    </row>
    <row r="227" spans="1:3" ht="16" x14ac:dyDescent="0.2">
      <c r="A227" s="224"/>
      <c r="B227" s="8">
        <v>0</v>
      </c>
      <c r="C227" s="17"/>
    </row>
    <row r="228" spans="1:3" ht="16" x14ac:dyDescent="0.2">
      <c r="A228" s="9"/>
      <c r="B228" s="8">
        <v>0</v>
      </c>
      <c r="C228" s="17"/>
    </row>
    <row r="229" spans="1:3" ht="16" x14ac:dyDescent="0.2">
      <c r="A229" s="9"/>
      <c r="B229" s="8">
        <v>0</v>
      </c>
      <c r="C229" s="17"/>
    </row>
    <row r="230" spans="1:3" ht="16" x14ac:dyDescent="0.2">
      <c r="A230" s="9"/>
      <c r="B230" s="8">
        <v>0</v>
      </c>
      <c r="C230" s="17"/>
    </row>
    <row r="231" spans="1:3" ht="16" x14ac:dyDescent="0.2">
      <c r="A231" s="9"/>
      <c r="B231" s="8">
        <v>0</v>
      </c>
      <c r="C231" s="17"/>
    </row>
    <row r="232" spans="1:3" ht="17" thickBot="1" x14ac:dyDescent="0.25">
      <c r="A232" s="20"/>
      <c r="B232" s="43">
        <v>0</v>
      </c>
      <c r="C232" s="19"/>
    </row>
    <row r="233" spans="1:3" ht="26" thickBot="1" x14ac:dyDescent="0.35">
      <c r="A233" s="87" t="s">
        <v>152</v>
      </c>
      <c r="B233" s="125">
        <f>SUM(B227:B232,B220:B223)</f>
        <v>0</v>
      </c>
      <c r="C233" s="81"/>
    </row>
    <row r="234" spans="1:3" ht="16" thickBot="1" x14ac:dyDescent="0.25">
      <c r="A234" s="88"/>
      <c r="C234" s="81"/>
    </row>
    <row r="235" spans="1:3" ht="25" x14ac:dyDescent="0.3">
      <c r="A235" s="82" t="s">
        <v>153</v>
      </c>
      <c r="B235" s="83"/>
      <c r="C235" s="280" t="s">
        <v>34</v>
      </c>
    </row>
    <row r="236" spans="1:3" ht="16" customHeight="1" x14ac:dyDescent="0.2">
      <c r="A236" s="84" t="s">
        <v>56</v>
      </c>
      <c r="B236" s="85" t="s">
        <v>125</v>
      </c>
      <c r="C236" s="281"/>
    </row>
    <row r="237" spans="1:3" ht="16" x14ac:dyDescent="0.2">
      <c r="A237" s="9"/>
      <c r="B237" s="8">
        <v>0</v>
      </c>
      <c r="C237" s="17"/>
    </row>
    <row r="238" spans="1:3" ht="16" x14ac:dyDescent="0.2">
      <c r="A238" s="9"/>
      <c r="B238" s="8">
        <v>0</v>
      </c>
      <c r="C238" s="17"/>
    </row>
    <row r="239" spans="1:3" ht="16" x14ac:dyDescent="0.2">
      <c r="A239" s="9"/>
      <c r="B239" s="8">
        <v>0</v>
      </c>
      <c r="C239" s="17"/>
    </row>
    <row r="240" spans="1:3" ht="16" x14ac:dyDescent="0.2">
      <c r="A240" s="9"/>
      <c r="B240" s="8">
        <v>0</v>
      </c>
      <c r="C240" s="17"/>
    </row>
    <row r="241" spans="1:3" ht="16" x14ac:dyDescent="0.2">
      <c r="A241" s="9"/>
      <c r="B241" s="8">
        <v>0</v>
      </c>
      <c r="C241" s="17"/>
    </row>
    <row r="242" spans="1:3" ht="17" thickBot="1" x14ac:dyDescent="0.25">
      <c r="A242" s="20"/>
      <c r="B242" s="43">
        <v>0</v>
      </c>
      <c r="C242" s="19"/>
    </row>
    <row r="243" spans="1:3" ht="26" thickBot="1" x14ac:dyDescent="0.35">
      <c r="A243" s="87" t="s">
        <v>154</v>
      </c>
      <c r="B243" s="125">
        <f>SUM(B237:B242)</f>
        <v>0</v>
      </c>
    </row>
    <row r="244" spans="1:3" ht="28" thickBot="1" x14ac:dyDescent="0.35">
      <c r="A244" s="89" t="s">
        <v>155</v>
      </c>
      <c r="B244" s="126">
        <f>B243-B233</f>
        <v>0</v>
      </c>
    </row>
    <row r="247" spans="1:3" ht="16" thickBot="1" x14ac:dyDescent="0.25"/>
    <row r="248" spans="1:3" ht="32" thickBot="1" x14ac:dyDescent="0.4">
      <c r="A248" s="284" t="s">
        <v>183</v>
      </c>
      <c r="B248" s="285"/>
      <c r="C248" s="286"/>
    </row>
    <row r="249" spans="1:3" ht="28" thickBot="1" x14ac:dyDescent="0.25">
      <c r="A249" s="80" t="s">
        <v>36</v>
      </c>
      <c r="B249" s="303"/>
      <c r="C249" s="293"/>
    </row>
    <row r="250" spans="1:3" ht="20" thickBot="1" x14ac:dyDescent="0.3">
      <c r="A250" s="75"/>
      <c r="B250" s="69"/>
      <c r="C250" s="81"/>
    </row>
    <row r="251" spans="1:3" ht="28" thickBot="1" x14ac:dyDescent="0.3">
      <c r="A251" s="80" t="s">
        <v>123</v>
      </c>
      <c r="B251" s="42"/>
      <c r="C251" s="81"/>
    </row>
    <row r="252" spans="1:3" ht="20" thickBot="1" x14ac:dyDescent="0.3">
      <c r="A252" s="75"/>
      <c r="B252" s="69"/>
      <c r="C252" s="81"/>
    </row>
    <row r="253" spans="1:3" ht="25" x14ac:dyDescent="0.3">
      <c r="A253" s="82" t="s">
        <v>280</v>
      </c>
      <c r="B253" s="83"/>
      <c r="C253" s="280" t="s">
        <v>34</v>
      </c>
    </row>
    <row r="254" spans="1:3" ht="17" x14ac:dyDescent="0.2">
      <c r="A254" s="84"/>
      <c r="B254" s="85" t="s">
        <v>124</v>
      </c>
      <c r="C254" s="281"/>
    </row>
    <row r="255" spans="1:3" ht="17" x14ac:dyDescent="0.2">
      <c r="A255" s="84" t="s">
        <v>37</v>
      </c>
      <c r="B255" s="8">
        <v>0</v>
      </c>
      <c r="C255" s="17"/>
    </row>
    <row r="256" spans="1:3" ht="17" x14ac:dyDescent="0.2">
      <c r="A256" s="84" t="s">
        <v>96</v>
      </c>
      <c r="B256" s="8">
        <v>0</v>
      </c>
      <c r="C256" s="17"/>
    </row>
    <row r="257" spans="1:3" ht="17" x14ac:dyDescent="0.2">
      <c r="A257" s="84" t="s">
        <v>38</v>
      </c>
      <c r="B257" s="8">
        <v>0</v>
      </c>
      <c r="C257" s="17"/>
    </row>
    <row r="258" spans="1:3" ht="18" thickBot="1" x14ac:dyDescent="0.25">
      <c r="A258" s="86" t="s">
        <v>39</v>
      </c>
      <c r="B258" s="43">
        <v>0</v>
      </c>
      <c r="C258" s="19"/>
    </row>
    <row r="259" spans="1:3" ht="20" thickBot="1" x14ac:dyDescent="0.3">
      <c r="A259" s="75"/>
      <c r="B259" s="69"/>
      <c r="C259" s="81"/>
    </row>
    <row r="260" spans="1:3" ht="25" x14ac:dyDescent="0.3">
      <c r="A260" s="82" t="s">
        <v>55</v>
      </c>
      <c r="B260" s="83"/>
      <c r="C260" s="280" t="s">
        <v>34</v>
      </c>
    </row>
    <row r="261" spans="1:3" ht="17" x14ac:dyDescent="0.2">
      <c r="A261" s="84" t="s">
        <v>56</v>
      </c>
      <c r="B261" s="85" t="s">
        <v>124</v>
      </c>
      <c r="C261" s="281"/>
    </row>
    <row r="262" spans="1:3" ht="16" x14ac:dyDescent="0.2">
      <c r="A262" s="9"/>
      <c r="B262" s="8">
        <v>0</v>
      </c>
      <c r="C262" s="17"/>
    </row>
    <row r="263" spans="1:3" ht="16" x14ac:dyDescent="0.2">
      <c r="A263" s="9"/>
      <c r="B263" s="8">
        <v>0</v>
      </c>
      <c r="C263" s="17"/>
    </row>
    <row r="264" spans="1:3" ht="16" x14ac:dyDescent="0.2">
      <c r="A264" s="9"/>
      <c r="B264" s="8">
        <v>0</v>
      </c>
      <c r="C264" s="17"/>
    </row>
    <row r="265" spans="1:3" ht="16" x14ac:dyDescent="0.2">
      <c r="A265" s="9"/>
      <c r="B265" s="8">
        <v>0</v>
      </c>
      <c r="C265" s="17"/>
    </row>
    <row r="266" spans="1:3" ht="16" x14ac:dyDescent="0.2">
      <c r="A266" s="9"/>
      <c r="B266" s="8">
        <v>0</v>
      </c>
      <c r="C266" s="17"/>
    </row>
    <row r="267" spans="1:3" ht="17" thickBot="1" x14ac:dyDescent="0.25">
      <c r="A267" s="20"/>
      <c r="B267" s="43">
        <v>0</v>
      </c>
      <c r="C267" s="19"/>
    </row>
    <row r="268" spans="1:3" ht="26" thickBot="1" x14ac:dyDescent="0.35">
      <c r="A268" s="87" t="s">
        <v>152</v>
      </c>
      <c r="B268" s="125">
        <f>SUM(B262:B267,B255:B258)</f>
        <v>0</v>
      </c>
      <c r="C268" s="81"/>
    </row>
    <row r="269" spans="1:3" ht="16" thickBot="1" x14ac:dyDescent="0.25">
      <c r="A269" s="88"/>
      <c r="C269" s="81"/>
    </row>
    <row r="270" spans="1:3" ht="25" x14ac:dyDescent="0.3">
      <c r="A270" s="82" t="s">
        <v>153</v>
      </c>
      <c r="B270" s="83"/>
      <c r="C270" s="280" t="s">
        <v>34</v>
      </c>
    </row>
    <row r="271" spans="1:3" ht="17" x14ac:dyDescent="0.2">
      <c r="A271" s="84" t="s">
        <v>56</v>
      </c>
      <c r="B271" s="85" t="s">
        <v>125</v>
      </c>
      <c r="C271" s="281"/>
    </row>
    <row r="272" spans="1:3" ht="16" x14ac:dyDescent="0.2">
      <c r="A272" s="9"/>
      <c r="B272" s="8">
        <v>0</v>
      </c>
      <c r="C272" s="17"/>
    </row>
    <row r="273" spans="1:3" ht="16" x14ac:dyDescent="0.2">
      <c r="A273" s="9"/>
      <c r="B273" s="8">
        <v>0</v>
      </c>
      <c r="C273" s="17"/>
    </row>
    <row r="274" spans="1:3" ht="16" x14ac:dyDescent="0.2">
      <c r="A274" s="9"/>
      <c r="B274" s="8">
        <v>0</v>
      </c>
      <c r="C274" s="17"/>
    </row>
    <row r="275" spans="1:3" ht="16" x14ac:dyDescent="0.2">
      <c r="A275" s="9"/>
      <c r="B275" s="8">
        <v>0</v>
      </c>
      <c r="C275" s="17"/>
    </row>
    <row r="276" spans="1:3" ht="16" x14ac:dyDescent="0.2">
      <c r="A276" s="9"/>
      <c r="B276" s="8">
        <v>0</v>
      </c>
      <c r="C276" s="17"/>
    </row>
    <row r="277" spans="1:3" ht="17" thickBot="1" x14ac:dyDescent="0.25">
      <c r="A277" s="20"/>
      <c r="B277" s="43">
        <v>0</v>
      </c>
      <c r="C277" s="19"/>
    </row>
    <row r="278" spans="1:3" ht="26" thickBot="1" x14ac:dyDescent="0.35">
      <c r="A278" s="87" t="s">
        <v>154</v>
      </c>
      <c r="B278" s="125">
        <f>SUM(B272:B277)</f>
        <v>0</v>
      </c>
    </row>
    <row r="279" spans="1:3" ht="28" thickBot="1" x14ac:dyDescent="0.35">
      <c r="A279" s="89" t="s">
        <v>155</v>
      </c>
      <c r="B279" s="126">
        <f>B278-B268</f>
        <v>0</v>
      </c>
    </row>
    <row r="282" spans="1:3" ht="16" thickBot="1" x14ac:dyDescent="0.25"/>
    <row r="283" spans="1:3" ht="32" thickBot="1" x14ac:dyDescent="0.4">
      <c r="A283" s="284" t="s">
        <v>184</v>
      </c>
      <c r="B283" s="285"/>
      <c r="C283" s="286"/>
    </row>
    <row r="284" spans="1:3" ht="28" thickBot="1" x14ac:dyDescent="0.25">
      <c r="A284" s="80" t="s">
        <v>36</v>
      </c>
      <c r="B284" s="303"/>
      <c r="C284" s="293"/>
    </row>
    <row r="285" spans="1:3" ht="20" thickBot="1" x14ac:dyDescent="0.3">
      <c r="A285" s="75"/>
      <c r="B285" s="69"/>
      <c r="C285" s="81"/>
    </row>
    <row r="286" spans="1:3" ht="28" thickBot="1" x14ac:dyDescent="0.3">
      <c r="A286" s="80" t="s">
        <v>123</v>
      </c>
      <c r="B286" s="42"/>
      <c r="C286" s="81"/>
    </row>
    <row r="287" spans="1:3" ht="20" thickBot="1" x14ac:dyDescent="0.3">
      <c r="A287" s="75"/>
      <c r="B287" s="69"/>
      <c r="C287" s="81"/>
    </row>
    <row r="288" spans="1:3" ht="25" x14ac:dyDescent="0.3">
      <c r="A288" s="82" t="s">
        <v>280</v>
      </c>
      <c r="B288" s="83"/>
      <c r="C288" s="280" t="s">
        <v>34</v>
      </c>
    </row>
    <row r="289" spans="1:3" ht="17" x14ac:dyDescent="0.2">
      <c r="A289" s="84"/>
      <c r="B289" s="85" t="s">
        <v>124</v>
      </c>
      <c r="C289" s="281"/>
    </row>
    <row r="290" spans="1:3" ht="17" x14ac:dyDescent="0.2">
      <c r="A290" s="84" t="s">
        <v>37</v>
      </c>
      <c r="B290" s="8">
        <v>0</v>
      </c>
      <c r="C290" s="17"/>
    </row>
    <row r="291" spans="1:3" ht="17" x14ac:dyDescent="0.2">
      <c r="A291" s="84" t="s">
        <v>96</v>
      </c>
      <c r="B291" s="8">
        <v>0</v>
      </c>
      <c r="C291" s="17"/>
    </row>
    <row r="292" spans="1:3" ht="17" x14ac:dyDescent="0.2">
      <c r="A292" s="84" t="s">
        <v>38</v>
      </c>
      <c r="B292" s="8">
        <v>0</v>
      </c>
      <c r="C292" s="17"/>
    </row>
    <row r="293" spans="1:3" ht="18" thickBot="1" x14ac:dyDescent="0.25">
      <c r="A293" s="86" t="s">
        <v>39</v>
      </c>
      <c r="B293" s="43">
        <v>0</v>
      </c>
      <c r="C293" s="19"/>
    </row>
    <row r="294" spans="1:3" ht="20" thickBot="1" x14ac:dyDescent="0.3">
      <c r="A294" s="75"/>
      <c r="B294" s="69"/>
      <c r="C294" s="81"/>
    </row>
    <row r="295" spans="1:3" ht="25" x14ac:dyDescent="0.3">
      <c r="A295" s="82" t="s">
        <v>55</v>
      </c>
      <c r="B295" s="83"/>
      <c r="C295" s="280" t="s">
        <v>34</v>
      </c>
    </row>
    <row r="296" spans="1:3" ht="17" x14ac:dyDescent="0.2">
      <c r="A296" s="84" t="s">
        <v>56</v>
      </c>
      <c r="B296" s="85" t="s">
        <v>124</v>
      </c>
      <c r="C296" s="281"/>
    </row>
    <row r="297" spans="1:3" ht="16" x14ac:dyDescent="0.2">
      <c r="A297" s="9"/>
      <c r="B297" s="8">
        <v>0</v>
      </c>
      <c r="C297" s="17"/>
    </row>
    <row r="298" spans="1:3" ht="16" x14ac:dyDescent="0.2">
      <c r="A298" s="9"/>
      <c r="B298" s="8">
        <v>0</v>
      </c>
      <c r="C298" s="17"/>
    </row>
    <row r="299" spans="1:3" ht="16" x14ac:dyDescent="0.2">
      <c r="A299" s="9"/>
      <c r="B299" s="8">
        <v>0</v>
      </c>
      <c r="C299" s="17"/>
    </row>
    <row r="300" spans="1:3" ht="16" x14ac:dyDescent="0.2">
      <c r="A300" s="9"/>
      <c r="B300" s="8">
        <v>0</v>
      </c>
      <c r="C300" s="17"/>
    </row>
    <row r="301" spans="1:3" ht="16" x14ac:dyDescent="0.2">
      <c r="A301" s="9"/>
      <c r="B301" s="8">
        <v>0</v>
      </c>
      <c r="C301" s="17"/>
    </row>
    <row r="302" spans="1:3" ht="17" thickBot="1" x14ac:dyDescent="0.25">
      <c r="A302" s="20"/>
      <c r="B302" s="43">
        <v>0</v>
      </c>
      <c r="C302" s="19"/>
    </row>
    <row r="303" spans="1:3" ht="26" thickBot="1" x14ac:dyDescent="0.35">
      <c r="A303" s="87" t="s">
        <v>152</v>
      </c>
      <c r="B303" s="125">
        <f>SUM(B297:B302,B290:B293)</f>
        <v>0</v>
      </c>
      <c r="C303" s="81"/>
    </row>
    <row r="304" spans="1:3" ht="16" thickBot="1" x14ac:dyDescent="0.25">
      <c r="A304" s="88"/>
      <c r="C304" s="81"/>
    </row>
    <row r="305" spans="1:3" ht="25" x14ac:dyDescent="0.3">
      <c r="A305" s="82" t="s">
        <v>153</v>
      </c>
      <c r="B305" s="83"/>
      <c r="C305" s="280" t="s">
        <v>34</v>
      </c>
    </row>
    <row r="306" spans="1:3" ht="17" x14ac:dyDescent="0.2">
      <c r="A306" s="84" t="s">
        <v>56</v>
      </c>
      <c r="B306" s="85" t="s">
        <v>125</v>
      </c>
      <c r="C306" s="281"/>
    </row>
    <row r="307" spans="1:3" ht="16" x14ac:dyDescent="0.2">
      <c r="A307" s="9"/>
      <c r="B307" s="8">
        <v>0</v>
      </c>
      <c r="C307" s="17"/>
    </row>
    <row r="308" spans="1:3" ht="16" x14ac:dyDescent="0.2">
      <c r="A308" s="9"/>
      <c r="B308" s="8">
        <v>0</v>
      </c>
      <c r="C308" s="17"/>
    </row>
    <row r="309" spans="1:3" ht="16" x14ac:dyDescent="0.2">
      <c r="A309" s="9"/>
      <c r="B309" s="8">
        <v>0</v>
      </c>
      <c r="C309" s="17"/>
    </row>
    <row r="310" spans="1:3" ht="16" x14ac:dyDescent="0.2">
      <c r="A310" s="9"/>
      <c r="B310" s="8">
        <v>0</v>
      </c>
      <c r="C310" s="17"/>
    </row>
    <row r="311" spans="1:3" ht="16" x14ac:dyDescent="0.2">
      <c r="A311" s="9"/>
      <c r="B311" s="8">
        <v>0</v>
      </c>
      <c r="C311" s="17"/>
    </row>
    <row r="312" spans="1:3" ht="17" thickBot="1" x14ac:dyDescent="0.25">
      <c r="A312" s="20"/>
      <c r="B312" s="43">
        <v>0</v>
      </c>
      <c r="C312" s="19"/>
    </row>
    <row r="313" spans="1:3" ht="26" thickBot="1" x14ac:dyDescent="0.35">
      <c r="A313" s="87" t="s">
        <v>154</v>
      </c>
      <c r="B313" s="125">
        <f>SUM(B307:B312)</f>
        <v>0</v>
      </c>
    </row>
    <row r="314" spans="1:3" ht="28" thickBot="1" x14ac:dyDescent="0.35">
      <c r="A314" s="89" t="s">
        <v>155</v>
      </c>
      <c r="B314" s="126">
        <f>B313-B303</f>
        <v>0</v>
      </c>
    </row>
    <row r="317" spans="1:3" ht="16" thickBot="1" x14ac:dyDescent="0.25"/>
    <row r="318" spans="1:3" ht="32" thickBot="1" x14ac:dyDescent="0.4">
      <c r="A318" s="284" t="s">
        <v>185</v>
      </c>
      <c r="B318" s="285"/>
      <c r="C318" s="286"/>
    </row>
    <row r="319" spans="1:3" ht="28" thickBot="1" x14ac:dyDescent="0.25">
      <c r="A319" s="80" t="s">
        <v>36</v>
      </c>
      <c r="B319" s="303"/>
      <c r="C319" s="293"/>
    </row>
    <row r="320" spans="1:3" ht="20" thickBot="1" x14ac:dyDescent="0.3">
      <c r="A320" s="75"/>
      <c r="B320" s="69"/>
      <c r="C320" s="81"/>
    </row>
    <row r="321" spans="1:3" ht="28" thickBot="1" x14ac:dyDescent="0.3">
      <c r="A321" s="80" t="s">
        <v>123</v>
      </c>
      <c r="B321" s="42"/>
      <c r="C321" s="81"/>
    </row>
    <row r="322" spans="1:3" ht="20" thickBot="1" x14ac:dyDescent="0.3">
      <c r="A322" s="75"/>
      <c r="B322" s="69"/>
      <c r="C322" s="81"/>
    </row>
    <row r="323" spans="1:3" ht="25" x14ac:dyDescent="0.3">
      <c r="A323" s="82" t="s">
        <v>280</v>
      </c>
      <c r="B323" s="83"/>
      <c r="C323" s="280" t="s">
        <v>34</v>
      </c>
    </row>
    <row r="324" spans="1:3" ht="17" x14ac:dyDescent="0.2">
      <c r="A324" s="84"/>
      <c r="B324" s="85" t="s">
        <v>124</v>
      </c>
      <c r="C324" s="281"/>
    </row>
    <row r="325" spans="1:3" ht="17" x14ac:dyDescent="0.2">
      <c r="A325" s="84" t="s">
        <v>37</v>
      </c>
      <c r="B325" s="8">
        <v>0</v>
      </c>
      <c r="C325" s="17"/>
    </row>
    <row r="326" spans="1:3" ht="17" x14ac:dyDescent="0.2">
      <c r="A326" s="84" t="s">
        <v>96</v>
      </c>
      <c r="B326" s="8">
        <v>0</v>
      </c>
      <c r="C326" s="17"/>
    </row>
    <row r="327" spans="1:3" ht="17" x14ac:dyDescent="0.2">
      <c r="A327" s="84" t="s">
        <v>38</v>
      </c>
      <c r="B327" s="8">
        <v>0</v>
      </c>
      <c r="C327" s="17"/>
    </row>
    <row r="328" spans="1:3" ht="18" thickBot="1" x14ac:dyDescent="0.25">
      <c r="A328" s="86" t="s">
        <v>39</v>
      </c>
      <c r="B328" s="43">
        <v>0</v>
      </c>
      <c r="C328" s="19"/>
    </row>
    <row r="329" spans="1:3" ht="20" thickBot="1" x14ac:dyDescent="0.3">
      <c r="A329" s="75"/>
      <c r="B329" s="69"/>
      <c r="C329" s="81"/>
    </row>
    <row r="330" spans="1:3" ht="25" x14ac:dyDescent="0.3">
      <c r="A330" s="82" t="s">
        <v>55</v>
      </c>
      <c r="B330" s="83"/>
      <c r="C330" s="280" t="s">
        <v>34</v>
      </c>
    </row>
    <row r="331" spans="1:3" ht="17" x14ac:dyDescent="0.2">
      <c r="A331" s="84" t="s">
        <v>56</v>
      </c>
      <c r="B331" s="85" t="s">
        <v>124</v>
      </c>
      <c r="C331" s="281"/>
    </row>
    <row r="332" spans="1:3" ht="16" x14ac:dyDescent="0.2">
      <c r="A332" s="9"/>
      <c r="B332" s="8">
        <v>0</v>
      </c>
      <c r="C332" s="17"/>
    </row>
    <row r="333" spans="1:3" ht="16" x14ac:dyDescent="0.2">
      <c r="A333" s="9"/>
      <c r="B333" s="8">
        <v>0</v>
      </c>
      <c r="C333" s="17"/>
    </row>
    <row r="334" spans="1:3" ht="16" x14ac:dyDescent="0.2">
      <c r="A334" s="9"/>
      <c r="B334" s="8">
        <v>0</v>
      </c>
      <c r="C334" s="17"/>
    </row>
    <row r="335" spans="1:3" ht="16" x14ac:dyDescent="0.2">
      <c r="A335" s="9"/>
      <c r="B335" s="8">
        <v>0</v>
      </c>
      <c r="C335" s="17"/>
    </row>
    <row r="336" spans="1:3" ht="16" x14ac:dyDescent="0.2">
      <c r="A336" s="9"/>
      <c r="B336" s="8">
        <v>0</v>
      </c>
      <c r="C336" s="17"/>
    </row>
    <row r="337" spans="1:3" ht="17" thickBot="1" x14ac:dyDescent="0.25">
      <c r="A337" s="20"/>
      <c r="B337" s="43">
        <v>0</v>
      </c>
      <c r="C337" s="19"/>
    </row>
    <row r="338" spans="1:3" ht="26" thickBot="1" x14ac:dyDescent="0.35">
      <c r="A338" s="87" t="s">
        <v>152</v>
      </c>
      <c r="B338" s="125">
        <f>SUM(B332:B337,B325:B328)</f>
        <v>0</v>
      </c>
      <c r="C338" s="81"/>
    </row>
    <row r="339" spans="1:3" ht="16" thickBot="1" x14ac:dyDescent="0.25">
      <c r="A339" s="88"/>
      <c r="C339" s="81"/>
    </row>
    <row r="340" spans="1:3" ht="25" x14ac:dyDescent="0.3">
      <c r="A340" s="82" t="s">
        <v>153</v>
      </c>
      <c r="B340" s="83"/>
      <c r="C340" s="280" t="s">
        <v>34</v>
      </c>
    </row>
    <row r="341" spans="1:3" ht="17" x14ac:dyDescent="0.2">
      <c r="A341" s="84" t="s">
        <v>56</v>
      </c>
      <c r="B341" s="85" t="s">
        <v>125</v>
      </c>
      <c r="C341" s="281"/>
    </row>
    <row r="342" spans="1:3" ht="16" x14ac:dyDescent="0.2">
      <c r="A342" s="9"/>
      <c r="B342" s="8">
        <v>0</v>
      </c>
      <c r="C342" s="17"/>
    </row>
    <row r="343" spans="1:3" ht="16" x14ac:dyDescent="0.2">
      <c r="A343" s="9"/>
      <c r="B343" s="8">
        <v>0</v>
      </c>
      <c r="C343" s="17"/>
    </row>
    <row r="344" spans="1:3" ht="16" x14ac:dyDescent="0.2">
      <c r="A344" s="9"/>
      <c r="B344" s="8">
        <v>0</v>
      </c>
      <c r="C344" s="17"/>
    </row>
    <row r="345" spans="1:3" ht="16" x14ac:dyDescent="0.2">
      <c r="A345" s="9"/>
      <c r="B345" s="8">
        <v>0</v>
      </c>
      <c r="C345" s="17"/>
    </row>
    <row r="346" spans="1:3" ht="16" x14ac:dyDescent="0.2">
      <c r="A346" s="9"/>
      <c r="B346" s="8">
        <v>0</v>
      </c>
      <c r="C346" s="17"/>
    </row>
    <row r="347" spans="1:3" ht="17" thickBot="1" x14ac:dyDescent="0.25">
      <c r="A347" s="20"/>
      <c r="B347" s="43">
        <v>0</v>
      </c>
      <c r="C347" s="19"/>
    </row>
    <row r="348" spans="1:3" ht="26" thickBot="1" x14ac:dyDescent="0.35">
      <c r="A348" s="87" t="s">
        <v>154</v>
      </c>
      <c r="B348" s="125">
        <f>SUM(B342:B347)</f>
        <v>0</v>
      </c>
    </row>
    <row r="349" spans="1:3" ht="28" thickBot="1" x14ac:dyDescent="0.35">
      <c r="A349" s="89" t="s">
        <v>155</v>
      </c>
      <c r="B349" s="126">
        <f>B348-B338</f>
        <v>0</v>
      </c>
    </row>
    <row r="350" spans="1:3" ht="26" x14ac:dyDescent="0.3">
      <c r="A350" s="90"/>
      <c r="B350" s="91"/>
    </row>
    <row r="351" spans="1:3" ht="26" x14ac:dyDescent="0.3">
      <c r="A351" s="90"/>
      <c r="B351" s="91"/>
    </row>
    <row r="352" spans="1:3" ht="27" thickBot="1" x14ac:dyDescent="0.35">
      <c r="A352" s="90"/>
      <c r="B352" s="91"/>
    </row>
    <row r="353" spans="1:3" ht="32" thickBot="1" x14ac:dyDescent="0.4">
      <c r="A353" s="284" t="s">
        <v>186</v>
      </c>
      <c r="B353" s="285"/>
      <c r="C353" s="286"/>
    </row>
    <row r="354" spans="1:3" ht="28" thickBot="1" x14ac:dyDescent="0.25">
      <c r="A354" s="80" t="s">
        <v>36</v>
      </c>
      <c r="B354" s="303"/>
      <c r="C354" s="293"/>
    </row>
    <row r="355" spans="1:3" ht="20" thickBot="1" x14ac:dyDescent="0.3">
      <c r="A355" s="75"/>
      <c r="B355" s="69"/>
      <c r="C355" s="81"/>
    </row>
    <row r="356" spans="1:3" ht="28" thickBot="1" x14ac:dyDescent="0.3">
      <c r="A356" s="80" t="s">
        <v>123</v>
      </c>
      <c r="B356" s="42"/>
      <c r="C356" s="81"/>
    </row>
    <row r="357" spans="1:3" ht="20" thickBot="1" x14ac:dyDescent="0.3">
      <c r="A357" s="75"/>
      <c r="B357" s="69"/>
      <c r="C357" s="81"/>
    </row>
    <row r="358" spans="1:3" ht="25" x14ac:dyDescent="0.3">
      <c r="A358" s="82" t="s">
        <v>280</v>
      </c>
      <c r="B358" s="83"/>
      <c r="C358" s="280" t="s">
        <v>34</v>
      </c>
    </row>
    <row r="359" spans="1:3" ht="17" x14ac:dyDescent="0.2">
      <c r="A359" s="84"/>
      <c r="B359" s="85" t="s">
        <v>124</v>
      </c>
      <c r="C359" s="281"/>
    </row>
    <row r="360" spans="1:3" ht="17" x14ac:dyDescent="0.2">
      <c r="A360" s="84" t="s">
        <v>37</v>
      </c>
      <c r="B360" s="8">
        <v>0</v>
      </c>
      <c r="C360" s="17"/>
    </row>
    <row r="361" spans="1:3" ht="17" x14ac:dyDescent="0.2">
      <c r="A361" s="84" t="s">
        <v>96</v>
      </c>
      <c r="B361" s="8">
        <v>0</v>
      </c>
      <c r="C361" s="17"/>
    </row>
    <row r="362" spans="1:3" ht="17" x14ac:dyDescent="0.2">
      <c r="A362" s="84" t="s">
        <v>38</v>
      </c>
      <c r="B362" s="8">
        <v>0</v>
      </c>
      <c r="C362" s="17"/>
    </row>
    <row r="363" spans="1:3" ht="18" thickBot="1" x14ac:dyDescent="0.25">
      <c r="A363" s="86" t="s">
        <v>39</v>
      </c>
      <c r="B363" s="43">
        <v>0</v>
      </c>
      <c r="C363" s="19"/>
    </row>
    <row r="364" spans="1:3" ht="20" thickBot="1" x14ac:dyDescent="0.3">
      <c r="A364" s="75"/>
      <c r="B364" s="69"/>
      <c r="C364" s="81"/>
    </row>
    <row r="365" spans="1:3" ht="25" x14ac:dyDescent="0.3">
      <c r="A365" s="82" t="s">
        <v>55</v>
      </c>
      <c r="B365" s="83"/>
      <c r="C365" s="280" t="s">
        <v>34</v>
      </c>
    </row>
    <row r="366" spans="1:3" ht="17" x14ac:dyDescent="0.2">
      <c r="A366" s="84" t="s">
        <v>56</v>
      </c>
      <c r="B366" s="85" t="s">
        <v>124</v>
      </c>
      <c r="C366" s="281"/>
    </row>
    <row r="367" spans="1:3" ht="16" x14ac:dyDescent="0.2">
      <c r="A367" s="9"/>
      <c r="B367" s="8">
        <v>0</v>
      </c>
      <c r="C367" s="17"/>
    </row>
    <row r="368" spans="1:3" ht="16" x14ac:dyDescent="0.2">
      <c r="A368" s="9"/>
      <c r="B368" s="8">
        <v>0</v>
      </c>
      <c r="C368" s="17"/>
    </row>
    <row r="369" spans="1:3" ht="16" x14ac:dyDescent="0.2">
      <c r="A369" s="9"/>
      <c r="B369" s="8">
        <v>0</v>
      </c>
      <c r="C369" s="17"/>
    </row>
    <row r="370" spans="1:3" ht="16" x14ac:dyDescent="0.2">
      <c r="A370" s="9"/>
      <c r="B370" s="8">
        <v>0</v>
      </c>
      <c r="C370" s="17"/>
    </row>
    <row r="371" spans="1:3" ht="16" x14ac:dyDescent="0.2">
      <c r="A371" s="9"/>
      <c r="B371" s="8">
        <v>0</v>
      </c>
      <c r="C371" s="17"/>
    </row>
    <row r="372" spans="1:3" ht="17" thickBot="1" x14ac:dyDescent="0.25">
      <c r="A372" s="20"/>
      <c r="B372" s="43">
        <v>0</v>
      </c>
      <c r="C372" s="19"/>
    </row>
    <row r="373" spans="1:3" ht="26" thickBot="1" x14ac:dyDescent="0.35">
      <c r="A373" s="87" t="s">
        <v>152</v>
      </c>
      <c r="B373" s="125">
        <f>SUM(B367:B372,B360:B363)</f>
        <v>0</v>
      </c>
      <c r="C373" s="81"/>
    </row>
    <row r="374" spans="1:3" ht="16" thickBot="1" x14ac:dyDescent="0.25">
      <c r="A374" s="88"/>
      <c r="C374" s="81"/>
    </row>
    <row r="375" spans="1:3" ht="25" x14ac:dyDescent="0.3">
      <c r="A375" s="82" t="s">
        <v>153</v>
      </c>
      <c r="B375" s="83"/>
      <c r="C375" s="280" t="s">
        <v>34</v>
      </c>
    </row>
    <row r="376" spans="1:3" ht="17" x14ac:dyDescent="0.2">
      <c r="A376" s="84" t="s">
        <v>56</v>
      </c>
      <c r="B376" s="85" t="s">
        <v>125</v>
      </c>
      <c r="C376" s="281"/>
    </row>
    <row r="377" spans="1:3" ht="16" x14ac:dyDescent="0.2">
      <c r="A377" s="9"/>
      <c r="B377" s="8">
        <v>0</v>
      </c>
      <c r="C377" s="17"/>
    </row>
    <row r="378" spans="1:3" ht="16" x14ac:dyDescent="0.2">
      <c r="A378" s="9"/>
      <c r="B378" s="8">
        <v>0</v>
      </c>
      <c r="C378" s="17"/>
    </row>
    <row r="379" spans="1:3" ht="16" x14ac:dyDescent="0.2">
      <c r="A379" s="9"/>
      <c r="B379" s="8">
        <v>0</v>
      </c>
      <c r="C379" s="17"/>
    </row>
    <row r="380" spans="1:3" ht="16" x14ac:dyDescent="0.2">
      <c r="A380" s="9"/>
      <c r="B380" s="8">
        <v>0</v>
      </c>
      <c r="C380" s="17"/>
    </row>
    <row r="381" spans="1:3" ht="16" x14ac:dyDescent="0.2">
      <c r="A381" s="9"/>
      <c r="B381" s="8">
        <v>0</v>
      </c>
      <c r="C381" s="17"/>
    </row>
    <row r="382" spans="1:3" ht="17" thickBot="1" x14ac:dyDescent="0.25">
      <c r="A382" s="20"/>
      <c r="B382" s="43">
        <v>0</v>
      </c>
      <c r="C382" s="19"/>
    </row>
    <row r="383" spans="1:3" ht="26" thickBot="1" x14ac:dyDescent="0.35">
      <c r="A383" s="87" t="s">
        <v>154</v>
      </c>
      <c r="B383" s="125">
        <f>SUM(B377:B382)</f>
        <v>0</v>
      </c>
    </row>
    <row r="384" spans="1:3" ht="28" thickBot="1" x14ac:dyDescent="0.35">
      <c r="A384" s="89" t="s">
        <v>155</v>
      </c>
      <c r="B384" s="126">
        <f>B383-B373</f>
        <v>0</v>
      </c>
    </row>
    <row r="385" spans="1:3" ht="26" x14ac:dyDescent="0.3">
      <c r="A385" s="90"/>
      <c r="B385" s="91"/>
    </row>
    <row r="386" spans="1:3" ht="26" x14ac:dyDescent="0.3">
      <c r="A386" s="90"/>
      <c r="B386" s="91"/>
    </row>
    <row r="387" spans="1:3" ht="27" thickBot="1" x14ac:dyDescent="0.35">
      <c r="A387" s="90"/>
      <c r="B387" s="91"/>
    </row>
    <row r="388" spans="1:3" ht="32" thickBot="1" x14ac:dyDescent="0.4">
      <c r="A388" s="284" t="s">
        <v>187</v>
      </c>
      <c r="B388" s="285"/>
      <c r="C388" s="286"/>
    </row>
    <row r="389" spans="1:3" ht="28" thickBot="1" x14ac:dyDescent="0.25">
      <c r="A389" s="80" t="s">
        <v>36</v>
      </c>
      <c r="B389" s="303"/>
      <c r="C389" s="293"/>
    </row>
    <row r="390" spans="1:3" ht="20" thickBot="1" x14ac:dyDescent="0.3">
      <c r="A390" s="75"/>
      <c r="B390" s="69"/>
      <c r="C390" s="81"/>
    </row>
    <row r="391" spans="1:3" ht="28" thickBot="1" x14ac:dyDescent="0.3">
      <c r="A391" s="80" t="s">
        <v>123</v>
      </c>
      <c r="B391" s="42"/>
      <c r="C391" s="81"/>
    </row>
    <row r="392" spans="1:3" ht="20" thickBot="1" x14ac:dyDescent="0.3">
      <c r="A392" s="75"/>
      <c r="B392" s="69"/>
      <c r="C392" s="81"/>
    </row>
    <row r="393" spans="1:3" ht="25" x14ac:dyDescent="0.3">
      <c r="A393" s="82" t="s">
        <v>280</v>
      </c>
      <c r="B393" s="83"/>
      <c r="C393" s="280" t="s">
        <v>34</v>
      </c>
    </row>
    <row r="394" spans="1:3" ht="17" x14ac:dyDescent="0.2">
      <c r="A394" s="84"/>
      <c r="B394" s="85" t="s">
        <v>124</v>
      </c>
      <c r="C394" s="281"/>
    </row>
    <row r="395" spans="1:3" ht="17" x14ac:dyDescent="0.2">
      <c r="A395" s="84" t="s">
        <v>37</v>
      </c>
      <c r="B395" s="8">
        <v>0</v>
      </c>
      <c r="C395" s="17"/>
    </row>
    <row r="396" spans="1:3" ht="17" x14ac:dyDescent="0.2">
      <c r="A396" s="84" t="s">
        <v>96</v>
      </c>
      <c r="B396" s="8">
        <v>0</v>
      </c>
      <c r="C396" s="17"/>
    </row>
    <row r="397" spans="1:3" ht="17" x14ac:dyDescent="0.2">
      <c r="A397" s="84" t="s">
        <v>38</v>
      </c>
      <c r="B397" s="8">
        <v>0</v>
      </c>
      <c r="C397" s="17"/>
    </row>
    <row r="398" spans="1:3" ht="18" thickBot="1" x14ac:dyDescent="0.25">
      <c r="A398" s="86" t="s">
        <v>39</v>
      </c>
      <c r="B398" s="43">
        <v>0</v>
      </c>
      <c r="C398" s="19"/>
    </row>
    <row r="399" spans="1:3" ht="20" thickBot="1" x14ac:dyDescent="0.3">
      <c r="A399" s="75"/>
      <c r="B399" s="69"/>
      <c r="C399" s="81"/>
    </row>
    <row r="400" spans="1:3" ht="25" x14ac:dyDescent="0.3">
      <c r="A400" s="82" t="s">
        <v>55</v>
      </c>
      <c r="B400" s="83"/>
      <c r="C400" s="280" t="s">
        <v>34</v>
      </c>
    </row>
    <row r="401" spans="1:3" ht="17" x14ac:dyDescent="0.2">
      <c r="A401" s="84" t="s">
        <v>56</v>
      </c>
      <c r="B401" s="85" t="s">
        <v>124</v>
      </c>
      <c r="C401" s="281"/>
    </row>
    <row r="402" spans="1:3" ht="16" x14ac:dyDescent="0.2">
      <c r="A402" s="9"/>
      <c r="B402" s="8">
        <v>0</v>
      </c>
      <c r="C402" s="17"/>
    </row>
    <row r="403" spans="1:3" ht="16" x14ac:dyDescent="0.2">
      <c r="A403" s="9"/>
      <c r="B403" s="8">
        <v>0</v>
      </c>
      <c r="C403" s="17"/>
    </row>
    <row r="404" spans="1:3" ht="16" x14ac:dyDescent="0.2">
      <c r="A404" s="9"/>
      <c r="B404" s="8">
        <v>0</v>
      </c>
      <c r="C404" s="17"/>
    </row>
    <row r="405" spans="1:3" ht="16" x14ac:dyDescent="0.2">
      <c r="A405" s="9"/>
      <c r="B405" s="8">
        <v>0</v>
      </c>
      <c r="C405" s="17"/>
    </row>
    <row r="406" spans="1:3" ht="16" x14ac:dyDescent="0.2">
      <c r="A406" s="9"/>
      <c r="B406" s="8">
        <v>0</v>
      </c>
      <c r="C406" s="17"/>
    </row>
    <row r="407" spans="1:3" ht="17" thickBot="1" x14ac:dyDescent="0.25">
      <c r="A407" s="20"/>
      <c r="B407" s="43">
        <v>0</v>
      </c>
      <c r="C407" s="19"/>
    </row>
    <row r="408" spans="1:3" ht="26" thickBot="1" x14ac:dyDescent="0.35">
      <c r="A408" s="87" t="s">
        <v>152</v>
      </c>
      <c r="B408" s="125">
        <f>SUM(B402:B407,B395:B398)</f>
        <v>0</v>
      </c>
      <c r="C408" s="81"/>
    </row>
    <row r="409" spans="1:3" ht="16" thickBot="1" x14ac:dyDescent="0.25">
      <c r="A409" s="88"/>
      <c r="C409" s="81"/>
    </row>
    <row r="410" spans="1:3" ht="25" x14ac:dyDescent="0.3">
      <c r="A410" s="82" t="s">
        <v>153</v>
      </c>
      <c r="B410" s="83"/>
      <c r="C410" s="280" t="s">
        <v>34</v>
      </c>
    </row>
    <row r="411" spans="1:3" ht="17" x14ac:dyDescent="0.2">
      <c r="A411" s="84" t="s">
        <v>56</v>
      </c>
      <c r="B411" s="85" t="s">
        <v>125</v>
      </c>
      <c r="C411" s="281"/>
    </row>
    <row r="412" spans="1:3" ht="16" x14ac:dyDescent="0.2">
      <c r="A412" s="9"/>
      <c r="B412" s="8">
        <v>0</v>
      </c>
      <c r="C412" s="17"/>
    </row>
    <row r="413" spans="1:3" ht="16" x14ac:dyDescent="0.2">
      <c r="A413" s="9"/>
      <c r="B413" s="8">
        <v>0</v>
      </c>
      <c r="C413" s="17"/>
    </row>
    <row r="414" spans="1:3" ht="16" x14ac:dyDescent="0.2">
      <c r="A414" s="9"/>
      <c r="B414" s="8">
        <v>0</v>
      </c>
      <c r="C414" s="17"/>
    </row>
    <row r="415" spans="1:3" ht="16" x14ac:dyDescent="0.2">
      <c r="A415" s="9"/>
      <c r="B415" s="8">
        <v>0</v>
      </c>
      <c r="C415" s="17"/>
    </row>
    <row r="416" spans="1:3" ht="16" x14ac:dyDescent="0.2">
      <c r="A416" s="9"/>
      <c r="B416" s="8">
        <v>0</v>
      </c>
      <c r="C416" s="17"/>
    </row>
    <row r="417" spans="1:3" ht="17" thickBot="1" x14ac:dyDescent="0.25">
      <c r="A417" s="20"/>
      <c r="B417" s="43">
        <v>0</v>
      </c>
      <c r="C417" s="19"/>
    </row>
    <row r="418" spans="1:3" ht="26" thickBot="1" x14ac:dyDescent="0.35">
      <c r="A418" s="87" t="s">
        <v>154</v>
      </c>
      <c r="B418" s="125">
        <f>SUM(B412:B417)</f>
        <v>0</v>
      </c>
    </row>
    <row r="419" spans="1:3" ht="28" thickBot="1" x14ac:dyDescent="0.35">
      <c r="A419" s="89" t="s">
        <v>155</v>
      </c>
      <c r="B419" s="126">
        <f>B418-B408</f>
        <v>0</v>
      </c>
    </row>
    <row r="420" spans="1:3" ht="26" x14ac:dyDescent="0.3">
      <c r="A420" s="90"/>
      <c r="B420" s="91"/>
    </row>
    <row r="421" spans="1:3" ht="26" x14ac:dyDescent="0.3">
      <c r="A421" s="90"/>
      <c r="B421" s="91"/>
    </row>
    <row r="422" spans="1:3" ht="27" thickBot="1" x14ac:dyDescent="0.35">
      <c r="A422" s="90"/>
      <c r="B422" s="91"/>
    </row>
    <row r="423" spans="1:3" ht="32" thickBot="1" x14ac:dyDescent="0.4">
      <c r="A423" s="284" t="s">
        <v>188</v>
      </c>
      <c r="B423" s="285"/>
      <c r="C423" s="286"/>
    </row>
    <row r="424" spans="1:3" ht="28" thickBot="1" x14ac:dyDescent="0.25">
      <c r="A424" s="80" t="s">
        <v>36</v>
      </c>
      <c r="B424" s="303"/>
      <c r="C424" s="293"/>
    </row>
    <row r="425" spans="1:3" ht="20" thickBot="1" x14ac:dyDescent="0.3">
      <c r="A425" s="75"/>
      <c r="B425" s="69"/>
      <c r="C425" s="81"/>
    </row>
    <row r="426" spans="1:3" ht="28" thickBot="1" x14ac:dyDescent="0.3">
      <c r="A426" s="80" t="s">
        <v>123</v>
      </c>
      <c r="B426" s="42"/>
      <c r="C426" s="81"/>
    </row>
    <row r="427" spans="1:3" ht="20" thickBot="1" x14ac:dyDescent="0.3">
      <c r="A427" s="75"/>
      <c r="B427" s="69"/>
      <c r="C427" s="81"/>
    </row>
    <row r="428" spans="1:3" ht="25" x14ac:dyDescent="0.3">
      <c r="A428" s="82" t="s">
        <v>280</v>
      </c>
      <c r="B428" s="83"/>
      <c r="C428" s="280" t="s">
        <v>34</v>
      </c>
    </row>
    <row r="429" spans="1:3" ht="17" x14ac:dyDescent="0.2">
      <c r="A429" s="84"/>
      <c r="B429" s="85" t="s">
        <v>124</v>
      </c>
      <c r="C429" s="281"/>
    </row>
    <row r="430" spans="1:3" ht="17" x14ac:dyDescent="0.2">
      <c r="A430" s="84" t="s">
        <v>37</v>
      </c>
      <c r="B430" s="8">
        <v>0</v>
      </c>
      <c r="C430" s="17"/>
    </row>
    <row r="431" spans="1:3" ht="17" x14ac:dyDescent="0.2">
      <c r="A431" s="84" t="s">
        <v>96</v>
      </c>
      <c r="B431" s="8">
        <v>0</v>
      </c>
      <c r="C431" s="17"/>
    </row>
    <row r="432" spans="1:3" ht="17" x14ac:dyDescent="0.2">
      <c r="A432" s="84" t="s">
        <v>38</v>
      </c>
      <c r="B432" s="8">
        <v>0</v>
      </c>
      <c r="C432" s="17"/>
    </row>
    <row r="433" spans="1:3" ht="18" thickBot="1" x14ac:dyDescent="0.25">
      <c r="A433" s="86" t="s">
        <v>39</v>
      </c>
      <c r="B433" s="43">
        <v>0</v>
      </c>
      <c r="C433" s="19"/>
    </row>
    <row r="434" spans="1:3" ht="20" thickBot="1" x14ac:dyDescent="0.3">
      <c r="A434" s="75"/>
      <c r="B434" s="69"/>
      <c r="C434" s="81"/>
    </row>
    <row r="435" spans="1:3" ht="25" x14ac:dyDescent="0.3">
      <c r="A435" s="82" t="s">
        <v>55</v>
      </c>
      <c r="B435" s="83"/>
      <c r="C435" s="280" t="s">
        <v>34</v>
      </c>
    </row>
    <row r="436" spans="1:3" ht="17" x14ac:dyDescent="0.2">
      <c r="A436" s="84" t="s">
        <v>56</v>
      </c>
      <c r="B436" s="85" t="s">
        <v>124</v>
      </c>
      <c r="C436" s="281"/>
    </row>
    <row r="437" spans="1:3" ht="16" x14ac:dyDescent="0.2">
      <c r="A437" s="9"/>
      <c r="B437" s="8">
        <v>0</v>
      </c>
      <c r="C437" s="17"/>
    </row>
    <row r="438" spans="1:3" ht="16" x14ac:dyDescent="0.2">
      <c r="A438" s="9"/>
      <c r="B438" s="8">
        <v>0</v>
      </c>
      <c r="C438" s="17"/>
    </row>
    <row r="439" spans="1:3" ht="16" x14ac:dyDescent="0.2">
      <c r="A439" s="9"/>
      <c r="B439" s="8">
        <v>0</v>
      </c>
      <c r="C439" s="17"/>
    </row>
    <row r="440" spans="1:3" ht="16" x14ac:dyDescent="0.2">
      <c r="A440" s="9"/>
      <c r="B440" s="8">
        <v>0</v>
      </c>
      <c r="C440" s="17"/>
    </row>
    <row r="441" spans="1:3" ht="16" x14ac:dyDescent="0.2">
      <c r="A441" s="9"/>
      <c r="B441" s="8">
        <v>0</v>
      </c>
      <c r="C441" s="17"/>
    </row>
    <row r="442" spans="1:3" ht="17" thickBot="1" x14ac:dyDescent="0.25">
      <c r="A442" s="20"/>
      <c r="B442" s="43">
        <v>0</v>
      </c>
      <c r="C442" s="19"/>
    </row>
    <row r="443" spans="1:3" ht="26" thickBot="1" x14ac:dyDescent="0.35">
      <c r="A443" s="87" t="s">
        <v>152</v>
      </c>
      <c r="B443" s="125">
        <f>SUM(B437:B442,B430:B433)</f>
        <v>0</v>
      </c>
      <c r="C443" s="81"/>
    </row>
    <row r="444" spans="1:3" ht="16" thickBot="1" x14ac:dyDescent="0.25">
      <c r="A444" s="88"/>
      <c r="C444" s="81"/>
    </row>
    <row r="445" spans="1:3" ht="25" x14ac:dyDescent="0.3">
      <c r="A445" s="82" t="s">
        <v>153</v>
      </c>
      <c r="B445" s="83"/>
      <c r="C445" s="280" t="s">
        <v>34</v>
      </c>
    </row>
    <row r="446" spans="1:3" ht="17" x14ac:dyDescent="0.2">
      <c r="A446" s="84" t="s">
        <v>56</v>
      </c>
      <c r="B446" s="85" t="s">
        <v>125</v>
      </c>
      <c r="C446" s="281"/>
    </row>
    <row r="447" spans="1:3" ht="16" x14ac:dyDescent="0.2">
      <c r="A447" s="9"/>
      <c r="B447" s="8">
        <v>0</v>
      </c>
      <c r="C447" s="17"/>
    </row>
    <row r="448" spans="1:3" ht="16" x14ac:dyDescent="0.2">
      <c r="A448" s="9"/>
      <c r="B448" s="8">
        <v>0</v>
      </c>
      <c r="C448" s="17"/>
    </row>
    <row r="449" spans="1:3" ht="16" x14ac:dyDescent="0.2">
      <c r="A449" s="9"/>
      <c r="B449" s="8">
        <v>0</v>
      </c>
      <c r="C449" s="17"/>
    </row>
    <row r="450" spans="1:3" ht="16" x14ac:dyDescent="0.2">
      <c r="A450" s="9"/>
      <c r="B450" s="8">
        <v>0</v>
      </c>
      <c r="C450" s="17"/>
    </row>
    <row r="451" spans="1:3" ht="16" x14ac:dyDescent="0.2">
      <c r="A451" s="9"/>
      <c r="B451" s="8">
        <v>0</v>
      </c>
      <c r="C451" s="17"/>
    </row>
    <row r="452" spans="1:3" ht="17" thickBot="1" x14ac:dyDescent="0.25">
      <c r="A452" s="20"/>
      <c r="B452" s="43">
        <v>0</v>
      </c>
      <c r="C452" s="19"/>
    </row>
    <row r="453" spans="1:3" ht="26" thickBot="1" x14ac:dyDescent="0.35">
      <c r="A453" s="87" t="s">
        <v>154</v>
      </c>
      <c r="B453" s="125">
        <f>SUM(B447:B452)</f>
        <v>0</v>
      </c>
    </row>
    <row r="454" spans="1:3" ht="28" thickBot="1" x14ac:dyDescent="0.35">
      <c r="A454" s="89" t="s">
        <v>155</v>
      </c>
      <c r="B454" s="126">
        <f>B453-B443</f>
        <v>0</v>
      </c>
    </row>
    <row r="455" spans="1:3" ht="26" x14ac:dyDescent="0.3">
      <c r="A455" s="90"/>
      <c r="B455" s="91"/>
    </row>
    <row r="456" spans="1:3" ht="26" x14ac:dyDescent="0.3">
      <c r="A456" s="90"/>
      <c r="B456" s="91"/>
    </row>
    <row r="457" spans="1:3" ht="27" thickBot="1" x14ac:dyDescent="0.35">
      <c r="A457" s="90"/>
      <c r="B457" s="91"/>
    </row>
    <row r="458" spans="1:3" ht="32" thickBot="1" x14ac:dyDescent="0.4">
      <c r="A458" s="284" t="s">
        <v>189</v>
      </c>
      <c r="B458" s="285"/>
      <c r="C458" s="286"/>
    </row>
    <row r="459" spans="1:3" ht="28" thickBot="1" x14ac:dyDescent="0.25">
      <c r="A459" s="80" t="s">
        <v>36</v>
      </c>
      <c r="B459" s="303"/>
      <c r="C459" s="293"/>
    </row>
    <row r="460" spans="1:3" ht="20" thickBot="1" x14ac:dyDescent="0.3">
      <c r="A460" s="75"/>
      <c r="B460" s="69"/>
      <c r="C460" s="81"/>
    </row>
    <row r="461" spans="1:3" ht="28" thickBot="1" x14ac:dyDescent="0.3">
      <c r="A461" s="80" t="s">
        <v>123</v>
      </c>
      <c r="B461" s="42"/>
      <c r="C461" s="81"/>
    </row>
    <row r="462" spans="1:3" ht="20" thickBot="1" x14ac:dyDescent="0.3">
      <c r="A462" s="75"/>
      <c r="B462" s="69"/>
      <c r="C462" s="81"/>
    </row>
    <row r="463" spans="1:3" ht="25" x14ac:dyDescent="0.3">
      <c r="A463" s="82" t="s">
        <v>280</v>
      </c>
      <c r="B463" s="83"/>
      <c r="C463" s="280" t="s">
        <v>34</v>
      </c>
    </row>
    <row r="464" spans="1:3" ht="17" x14ac:dyDescent="0.2">
      <c r="A464" s="84"/>
      <c r="B464" s="85" t="s">
        <v>124</v>
      </c>
      <c r="C464" s="281"/>
    </row>
    <row r="465" spans="1:3" ht="17" x14ac:dyDescent="0.2">
      <c r="A465" s="84" t="s">
        <v>37</v>
      </c>
      <c r="B465" s="8">
        <v>0</v>
      </c>
      <c r="C465" s="17"/>
    </row>
    <row r="466" spans="1:3" ht="17" x14ac:dyDescent="0.2">
      <c r="A466" s="84" t="s">
        <v>96</v>
      </c>
      <c r="B466" s="8">
        <v>0</v>
      </c>
      <c r="C466" s="17"/>
    </row>
    <row r="467" spans="1:3" ht="17" x14ac:dyDescent="0.2">
      <c r="A467" s="84" t="s">
        <v>38</v>
      </c>
      <c r="B467" s="8">
        <v>0</v>
      </c>
      <c r="C467" s="17"/>
    </row>
    <row r="468" spans="1:3" ht="18" thickBot="1" x14ac:dyDescent="0.25">
      <c r="A468" s="86" t="s">
        <v>39</v>
      </c>
      <c r="B468" s="43">
        <v>0</v>
      </c>
      <c r="C468" s="19"/>
    </row>
    <row r="469" spans="1:3" ht="20" thickBot="1" x14ac:dyDescent="0.3">
      <c r="A469" s="75"/>
      <c r="B469" s="69"/>
      <c r="C469" s="81"/>
    </row>
    <row r="470" spans="1:3" ht="25" x14ac:dyDescent="0.3">
      <c r="A470" s="82" t="s">
        <v>55</v>
      </c>
      <c r="B470" s="83"/>
      <c r="C470" s="280" t="s">
        <v>34</v>
      </c>
    </row>
    <row r="471" spans="1:3" ht="17" x14ac:dyDescent="0.2">
      <c r="A471" s="84" t="s">
        <v>56</v>
      </c>
      <c r="B471" s="85" t="s">
        <v>124</v>
      </c>
      <c r="C471" s="281"/>
    </row>
    <row r="472" spans="1:3" ht="16" x14ac:dyDescent="0.2">
      <c r="A472" s="9"/>
      <c r="B472" s="8">
        <v>0</v>
      </c>
      <c r="C472" s="17"/>
    </row>
    <row r="473" spans="1:3" ht="16" x14ac:dyDescent="0.2">
      <c r="A473" s="9"/>
      <c r="B473" s="8">
        <v>0</v>
      </c>
      <c r="C473" s="17"/>
    </row>
    <row r="474" spans="1:3" ht="16" x14ac:dyDescent="0.2">
      <c r="A474" s="9"/>
      <c r="B474" s="8">
        <v>0</v>
      </c>
      <c r="C474" s="17"/>
    </row>
    <row r="475" spans="1:3" ht="16" x14ac:dyDescent="0.2">
      <c r="A475" s="9"/>
      <c r="B475" s="8">
        <v>0</v>
      </c>
      <c r="C475" s="17"/>
    </row>
    <row r="476" spans="1:3" ht="16" x14ac:dyDescent="0.2">
      <c r="A476" s="9"/>
      <c r="B476" s="8">
        <v>0</v>
      </c>
      <c r="C476" s="17"/>
    </row>
    <row r="477" spans="1:3" ht="17" thickBot="1" x14ac:dyDescent="0.25">
      <c r="A477" s="20"/>
      <c r="B477" s="43">
        <v>0</v>
      </c>
      <c r="C477" s="19"/>
    </row>
    <row r="478" spans="1:3" ht="26" thickBot="1" x14ac:dyDescent="0.35">
      <c r="A478" s="87" t="s">
        <v>152</v>
      </c>
      <c r="B478" s="125">
        <f>SUM(B472:B477,B465:B468)</f>
        <v>0</v>
      </c>
      <c r="C478" s="81"/>
    </row>
    <row r="479" spans="1:3" ht="16" thickBot="1" x14ac:dyDescent="0.25">
      <c r="A479" s="88"/>
      <c r="C479" s="81"/>
    </row>
    <row r="480" spans="1:3" ht="25" x14ac:dyDescent="0.3">
      <c r="A480" s="82" t="s">
        <v>153</v>
      </c>
      <c r="B480" s="83"/>
      <c r="C480" s="280" t="s">
        <v>34</v>
      </c>
    </row>
    <row r="481" spans="1:3" ht="17" x14ac:dyDescent="0.2">
      <c r="A481" s="84" t="s">
        <v>56</v>
      </c>
      <c r="B481" s="85" t="s">
        <v>125</v>
      </c>
      <c r="C481" s="281"/>
    </row>
    <row r="482" spans="1:3" ht="16" x14ac:dyDescent="0.2">
      <c r="A482" s="9"/>
      <c r="B482" s="8">
        <v>0</v>
      </c>
      <c r="C482" s="17"/>
    </row>
    <row r="483" spans="1:3" ht="16" x14ac:dyDescent="0.2">
      <c r="A483" s="9"/>
      <c r="B483" s="8">
        <v>0</v>
      </c>
      <c r="C483" s="17"/>
    </row>
    <row r="484" spans="1:3" ht="16" x14ac:dyDescent="0.2">
      <c r="A484" s="9"/>
      <c r="B484" s="8">
        <v>0</v>
      </c>
      <c r="C484" s="17"/>
    </row>
    <row r="485" spans="1:3" ht="16" x14ac:dyDescent="0.2">
      <c r="A485" s="9"/>
      <c r="B485" s="8">
        <v>0</v>
      </c>
      <c r="C485" s="17"/>
    </row>
    <row r="486" spans="1:3" ht="16" x14ac:dyDescent="0.2">
      <c r="A486" s="9"/>
      <c r="B486" s="8">
        <v>0</v>
      </c>
      <c r="C486" s="17"/>
    </row>
    <row r="487" spans="1:3" ht="17" thickBot="1" x14ac:dyDescent="0.25">
      <c r="A487" s="20"/>
      <c r="B487" s="43">
        <v>0</v>
      </c>
      <c r="C487" s="19"/>
    </row>
    <row r="488" spans="1:3" ht="26" thickBot="1" x14ac:dyDescent="0.35">
      <c r="A488" s="87" t="s">
        <v>154</v>
      </c>
      <c r="B488" s="125">
        <f>SUM(B482:B487)</f>
        <v>0</v>
      </c>
    </row>
    <row r="489" spans="1:3" ht="28" thickBot="1" x14ac:dyDescent="0.35">
      <c r="A489" s="89" t="s">
        <v>155</v>
      </c>
      <c r="B489" s="126">
        <f>B488-B478</f>
        <v>0</v>
      </c>
    </row>
    <row r="490" spans="1:3" ht="26" x14ac:dyDescent="0.3">
      <c r="A490" s="90"/>
      <c r="B490" s="91"/>
    </row>
    <row r="491" spans="1:3" ht="26" x14ac:dyDescent="0.3">
      <c r="A491" s="90"/>
      <c r="B491" s="91"/>
    </row>
    <row r="492" spans="1:3" ht="27" thickBot="1" x14ac:dyDescent="0.35">
      <c r="A492" s="90"/>
      <c r="B492" s="91"/>
    </row>
    <row r="493" spans="1:3" ht="32" thickBot="1" x14ac:dyDescent="0.4">
      <c r="A493" s="284" t="s">
        <v>190</v>
      </c>
      <c r="B493" s="285"/>
      <c r="C493" s="286"/>
    </row>
    <row r="494" spans="1:3" ht="28" thickBot="1" x14ac:dyDescent="0.25">
      <c r="A494" s="80" t="s">
        <v>36</v>
      </c>
      <c r="B494" s="303"/>
      <c r="C494" s="293"/>
    </row>
    <row r="495" spans="1:3" ht="20" thickBot="1" x14ac:dyDescent="0.3">
      <c r="A495" s="75"/>
      <c r="B495" s="69"/>
      <c r="C495" s="81"/>
    </row>
    <row r="496" spans="1:3" ht="28" thickBot="1" x14ac:dyDescent="0.3">
      <c r="A496" s="80" t="s">
        <v>123</v>
      </c>
      <c r="B496" s="42"/>
      <c r="C496" s="81"/>
    </row>
    <row r="497" spans="1:3" ht="20" thickBot="1" x14ac:dyDescent="0.3">
      <c r="A497" s="75"/>
      <c r="B497" s="69"/>
      <c r="C497" s="81"/>
    </row>
    <row r="498" spans="1:3" ht="25" x14ac:dyDescent="0.3">
      <c r="A498" s="82" t="s">
        <v>280</v>
      </c>
      <c r="B498" s="83"/>
      <c r="C498" s="280" t="s">
        <v>34</v>
      </c>
    </row>
    <row r="499" spans="1:3" ht="17" x14ac:dyDescent="0.2">
      <c r="A499" s="84"/>
      <c r="B499" s="85" t="s">
        <v>124</v>
      </c>
      <c r="C499" s="281"/>
    </row>
    <row r="500" spans="1:3" ht="17" x14ac:dyDescent="0.2">
      <c r="A500" s="84" t="s">
        <v>37</v>
      </c>
      <c r="B500" s="8">
        <v>0</v>
      </c>
      <c r="C500" s="17"/>
    </row>
    <row r="501" spans="1:3" ht="17" x14ac:dyDescent="0.2">
      <c r="A501" s="84" t="s">
        <v>96</v>
      </c>
      <c r="B501" s="8">
        <v>0</v>
      </c>
      <c r="C501" s="17"/>
    </row>
    <row r="502" spans="1:3" ht="17" x14ac:dyDescent="0.2">
      <c r="A502" s="84" t="s">
        <v>38</v>
      </c>
      <c r="B502" s="8">
        <v>0</v>
      </c>
      <c r="C502" s="17"/>
    </row>
    <row r="503" spans="1:3" ht="18" thickBot="1" x14ac:dyDescent="0.25">
      <c r="A503" s="86" t="s">
        <v>39</v>
      </c>
      <c r="B503" s="43">
        <v>0</v>
      </c>
      <c r="C503" s="19"/>
    </row>
    <row r="504" spans="1:3" ht="20" thickBot="1" x14ac:dyDescent="0.3">
      <c r="A504" s="75"/>
      <c r="B504" s="69"/>
      <c r="C504" s="81"/>
    </row>
    <row r="505" spans="1:3" ht="25" x14ac:dyDescent="0.3">
      <c r="A505" s="82" t="s">
        <v>55</v>
      </c>
      <c r="B505" s="83"/>
      <c r="C505" s="280" t="s">
        <v>34</v>
      </c>
    </row>
    <row r="506" spans="1:3" ht="17" x14ac:dyDescent="0.2">
      <c r="A506" s="84" t="s">
        <v>56</v>
      </c>
      <c r="B506" s="85" t="s">
        <v>124</v>
      </c>
      <c r="C506" s="281"/>
    </row>
    <row r="507" spans="1:3" ht="16" x14ac:dyDescent="0.2">
      <c r="A507" s="9"/>
      <c r="B507" s="8">
        <v>0</v>
      </c>
      <c r="C507" s="17"/>
    </row>
    <row r="508" spans="1:3" s="91" customFormat="1" ht="16" x14ac:dyDescent="0.2">
      <c r="A508" s="9"/>
      <c r="B508" s="8">
        <v>0</v>
      </c>
      <c r="C508" s="17"/>
    </row>
    <row r="509" spans="1:3" s="91" customFormat="1" ht="16" x14ac:dyDescent="0.2">
      <c r="A509" s="9"/>
      <c r="B509" s="8">
        <v>0</v>
      </c>
      <c r="C509" s="17"/>
    </row>
    <row r="510" spans="1:3" s="91" customFormat="1" ht="16" x14ac:dyDescent="0.2">
      <c r="A510" s="9"/>
      <c r="B510" s="8">
        <v>0</v>
      </c>
      <c r="C510" s="17"/>
    </row>
    <row r="511" spans="1:3" s="91" customFormat="1" ht="16" x14ac:dyDescent="0.2">
      <c r="A511" s="9"/>
      <c r="B511" s="8">
        <v>0</v>
      </c>
      <c r="C511" s="17"/>
    </row>
    <row r="512" spans="1:3" s="91" customFormat="1" ht="17" thickBot="1" x14ac:dyDescent="0.25">
      <c r="A512" s="20"/>
      <c r="B512" s="43">
        <v>0</v>
      </c>
      <c r="C512" s="19"/>
    </row>
    <row r="513" spans="1:4" s="91" customFormat="1" ht="26" thickBot="1" x14ac:dyDescent="0.35">
      <c r="A513" s="87" t="s">
        <v>152</v>
      </c>
      <c r="B513" s="125">
        <f>SUM(B507:B512,B500:B503)</f>
        <v>0</v>
      </c>
      <c r="C513" s="81"/>
    </row>
    <row r="514" spans="1:4" s="91" customFormat="1" ht="16" thickBot="1" x14ac:dyDescent="0.25">
      <c r="A514" s="88"/>
      <c r="B514" s="64"/>
      <c r="C514" s="81"/>
    </row>
    <row r="515" spans="1:4" s="91" customFormat="1" ht="25" x14ac:dyDescent="0.3">
      <c r="A515" s="82" t="s">
        <v>153</v>
      </c>
      <c r="B515" s="83"/>
      <c r="C515" s="280" t="s">
        <v>34</v>
      </c>
    </row>
    <row r="516" spans="1:4" s="91" customFormat="1" ht="17" x14ac:dyDescent="0.2">
      <c r="A516" s="84" t="s">
        <v>56</v>
      </c>
      <c r="B516" s="85" t="s">
        <v>125</v>
      </c>
      <c r="C516" s="281"/>
    </row>
    <row r="517" spans="1:4" s="91" customFormat="1" ht="16" x14ac:dyDescent="0.2">
      <c r="A517" s="9"/>
      <c r="B517" s="8">
        <v>0</v>
      </c>
      <c r="C517" s="17"/>
    </row>
    <row r="518" spans="1:4" s="91" customFormat="1" ht="16" x14ac:dyDescent="0.2">
      <c r="A518" s="9"/>
      <c r="B518" s="8">
        <v>0</v>
      </c>
      <c r="C518" s="17"/>
    </row>
    <row r="519" spans="1:4" s="91" customFormat="1" ht="16" x14ac:dyDescent="0.2">
      <c r="A519" s="9"/>
      <c r="B519" s="8">
        <v>0</v>
      </c>
      <c r="C519" s="17"/>
    </row>
    <row r="520" spans="1:4" s="91" customFormat="1" ht="16" x14ac:dyDescent="0.2">
      <c r="A520" s="9"/>
      <c r="B520" s="8">
        <v>0</v>
      </c>
      <c r="C520" s="17"/>
    </row>
    <row r="521" spans="1:4" s="91" customFormat="1" ht="16" x14ac:dyDescent="0.2">
      <c r="A521" s="9"/>
      <c r="B521" s="8">
        <v>0</v>
      </c>
      <c r="C521" s="17"/>
    </row>
    <row r="522" spans="1:4" s="91" customFormat="1" ht="17" thickBot="1" x14ac:dyDescent="0.25">
      <c r="A522" s="20"/>
      <c r="B522" s="43">
        <v>0</v>
      </c>
      <c r="C522" s="19"/>
    </row>
    <row r="523" spans="1:4" s="91" customFormat="1" ht="26" thickBot="1" x14ac:dyDescent="0.35">
      <c r="A523" s="87" t="s">
        <v>154</v>
      </c>
      <c r="B523" s="125">
        <f>SUM(B517:B522)</f>
        <v>0</v>
      </c>
      <c r="C523" s="64"/>
    </row>
    <row r="524" spans="1:4" s="91" customFormat="1" ht="28" thickBot="1" x14ac:dyDescent="0.35">
      <c r="A524" s="89" t="s">
        <v>155</v>
      </c>
      <c r="B524" s="126">
        <f>B523-B513</f>
        <v>0</v>
      </c>
      <c r="C524" s="64"/>
    </row>
    <row r="525" spans="1:4" s="91" customFormat="1" x14ac:dyDescent="0.2"/>
    <row r="527" spans="1:4" ht="16" thickBot="1" x14ac:dyDescent="0.25"/>
    <row r="528" spans="1:4" ht="32" customHeight="1" thickBot="1" x14ac:dyDescent="0.4">
      <c r="A528" s="300" t="s">
        <v>157</v>
      </c>
      <c r="B528" s="301"/>
      <c r="C528" s="301"/>
      <c r="D528" s="302"/>
    </row>
    <row r="529" spans="1:4" ht="14.5" customHeight="1" thickBot="1" x14ac:dyDescent="0.3">
      <c r="A529" s="75"/>
      <c r="B529" s="69"/>
      <c r="D529" s="81"/>
    </row>
    <row r="530" spans="1:4" ht="24" x14ac:dyDescent="0.3">
      <c r="A530" s="297" t="s">
        <v>158</v>
      </c>
      <c r="B530" s="298"/>
      <c r="C530" s="298"/>
      <c r="D530" s="299"/>
    </row>
    <row r="531" spans="1:4" ht="16" customHeight="1" x14ac:dyDescent="0.25">
      <c r="A531" s="92" t="s">
        <v>56</v>
      </c>
      <c r="B531" s="93" t="s">
        <v>123</v>
      </c>
      <c r="C531" s="94" t="s">
        <v>34</v>
      </c>
      <c r="D531" s="95" t="s">
        <v>124</v>
      </c>
    </row>
    <row r="532" spans="1:4" ht="16" x14ac:dyDescent="0.2">
      <c r="A532" s="224"/>
      <c r="B532" s="54"/>
      <c r="C532" s="55"/>
      <c r="D532" s="44">
        <v>0</v>
      </c>
    </row>
    <row r="533" spans="1:4" ht="16" x14ac:dyDescent="0.2">
      <c r="A533" s="9"/>
      <c r="B533" s="21"/>
      <c r="C533" s="8"/>
      <c r="D533" s="44">
        <v>0</v>
      </c>
    </row>
    <row r="534" spans="1:4" ht="16" x14ac:dyDescent="0.2">
      <c r="A534" s="9"/>
      <c r="B534" s="21"/>
      <c r="C534" s="8"/>
      <c r="D534" s="44">
        <v>0</v>
      </c>
    </row>
    <row r="535" spans="1:4" ht="16" x14ac:dyDescent="0.2">
      <c r="A535" s="9"/>
      <c r="B535" s="21"/>
      <c r="C535" s="8"/>
      <c r="D535" s="44">
        <v>0</v>
      </c>
    </row>
    <row r="536" spans="1:4" ht="16" x14ac:dyDescent="0.2">
      <c r="A536" s="9"/>
      <c r="B536" s="21"/>
      <c r="C536" s="8"/>
      <c r="D536" s="44">
        <v>0</v>
      </c>
    </row>
    <row r="537" spans="1:4" ht="16" x14ac:dyDescent="0.2">
      <c r="A537" s="9"/>
      <c r="B537" s="21"/>
      <c r="C537" s="8"/>
      <c r="D537" s="44">
        <v>0</v>
      </c>
    </row>
    <row r="538" spans="1:4" ht="16" x14ac:dyDescent="0.2">
      <c r="A538" s="9"/>
      <c r="B538" s="21"/>
      <c r="C538" s="8"/>
      <c r="D538" s="44">
        <v>0</v>
      </c>
    </row>
    <row r="539" spans="1:4" ht="16" x14ac:dyDescent="0.2">
      <c r="A539" s="9"/>
      <c r="B539" s="21"/>
      <c r="C539" s="8"/>
      <c r="D539" s="44">
        <v>0</v>
      </c>
    </row>
    <row r="540" spans="1:4" ht="16" x14ac:dyDescent="0.2">
      <c r="A540" s="9"/>
      <c r="B540" s="21"/>
      <c r="C540" s="8"/>
      <c r="D540" s="44">
        <v>0</v>
      </c>
    </row>
    <row r="541" spans="1:4" ht="16" x14ac:dyDescent="0.2">
      <c r="A541" s="9"/>
      <c r="B541" s="21"/>
      <c r="C541" s="8"/>
      <c r="D541" s="44">
        <v>0</v>
      </c>
    </row>
    <row r="542" spans="1:4" ht="16" x14ac:dyDescent="0.2">
      <c r="A542" s="9"/>
      <c r="B542" s="21"/>
      <c r="C542" s="8"/>
      <c r="D542" s="44">
        <v>0</v>
      </c>
    </row>
    <row r="543" spans="1:4" ht="16" x14ac:dyDescent="0.2">
      <c r="A543" s="9"/>
      <c r="B543" s="21"/>
      <c r="C543" s="8"/>
      <c r="D543" s="44">
        <v>0</v>
      </c>
    </row>
    <row r="544" spans="1:4" ht="16" x14ac:dyDescent="0.2">
      <c r="A544" s="9"/>
      <c r="B544" s="21"/>
      <c r="C544" s="8"/>
      <c r="D544" s="44">
        <v>0</v>
      </c>
    </row>
    <row r="545" spans="1:4" ht="16" x14ac:dyDescent="0.2">
      <c r="A545" s="9"/>
      <c r="B545" s="21"/>
      <c r="C545" s="8"/>
      <c r="D545" s="44">
        <v>0</v>
      </c>
    </row>
    <row r="546" spans="1:4" ht="17" thickBot="1" x14ac:dyDescent="0.25">
      <c r="A546" s="20"/>
      <c r="B546" s="22"/>
      <c r="C546" s="43"/>
      <c r="D546" s="44">
        <v>0</v>
      </c>
    </row>
    <row r="547" spans="1:4" ht="26" thickBot="1" x14ac:dyDescent="0.35">
      <c r="A547" s="82"/>
      <c r="B547" s="96"/>
      <c r="C547" s="122" t="s">
        <v>159</v>
      </c>
      <c r="D547" s="126">
        <f>SUM(D532:D546)</f>
        <v>0</v>
      </c>
    </row>
    <row r="548" spans="1:4" ht="13.25" customHeight="1" thickBot="1" x14ac:dyDescent="0.25">
      <c r="A548" s="88"/>
      <c r="D548" s="81"/>
    </row>
    <row r="549" spans="1:4" ht="32" customHeight="1" x14ac:dyDescent="0.3">
      <c r="A549" s="297" t="s">
        <v>194</v>
      </c>
      <c r="B549" s="298"/>
      <c r="C549" s="298"/>
      <c r="D549" s="299"/>
    </row>
    <row r="550" spans="1:4" ht="16" customHeight="1" x14ac:dyDescent="0.25">
      <c r="A550" s="92" t="s">
        <v>56</v>
      </c>
      <c r="B550" s="93" t="s">
        <v>123</v>
      </c>
      <c r="C550" s="94" t="s">
        <v>34</v>
      </c>
      <c r="D550" s="95" t="s">
        <v>125</v>
      </c>
    </row>
    <row r="551" spans="1:4" ht="16" x14ac:dyDescent="0.2">
      <c r="A551" s="224"/>
      <c r="B551" s="56"/>
      <c r="C551" s="55"/>
      <c r="D551" s="44">
        <v>0</v>
      </c>
    </row>
    <row r="552" spans="1:4" ht="16" x14ac:dyDescent="0.2">
      <c r="A552" s="224"/>
      <c r="B552" s="21"/>
      <c r="C552" s="8"/>
      <c r="D552" s="44">
        <v>0</v>
      </c>
    </row>
    <row r="553" spans="1:4" ht="16" x14ac:dyDescent="0.2">
      <c r="A553" s="224"/>
      <c r="B553" s="21"/>
      <c r="C553" s="8"/>
      <c r="D553" s="44">
        <v>0</v>
      </c>
    </row>
    <row r="554" spans="1:4" ht="16" x14ac:dyDescent="0.2">
      <c r="A554" s="9"/>
      <c r="B554" s="21"/>
      <c r="C554" s="8"/>
      <c r="D554" s="44">
        <v>0</v>
      </c>
    </row>
    <row r="555" spans="1:4" ht="16" x14ac:dyDescent="0.2">
      <c r="A555" s="9"/>
      <c r="B555" s="21"/>
      <c r="C555" s="8"/>
      <c r="D555" s="44">
        <v>0</v>
      </c>
    </row>
    <row r="556" spans="1:4" ht="16" x14ac:dyDescent="0.2">
      <c r="A556" s="9"/>
      <c r="B556" s="21"/>
      <c r="C556" s="8"/>
      <c r="D556" s="44">
        <v>0</v>
      </c>
    </row>
    <row r="557" spans="1:4" ht="16" x14ac:dyDescent="0.2">
      <c r="A557" s="9"/>
      <c r="B557" s="21"/>
      <c r="C557" s="8"/>
      <c r="D557" s="44">
        <v>0</v>
      </c>
    </row>
    <row r="558" spans="1:4" ht="16" x14ac:dyDescent="0.2">
      <c r="A558" s="9"/>
      <c r="B558" s="21"/>
      <c r="C558" s="8"/>
      <c r="D558" s="44">
        <v>0</v>
      </c>
    </row>
    <row r="559" spans="1:4" ht="16" x14ac:dyDescent="0.2">
      <c r="A559" s="9"/>
      <c r="B559" s="21"/>
      <c r="C559" s="8"/>
      <c r="D559" s="44">
        <v>0</v>
      </c>
    </row>
    <row r="560" spans="1:4" ht="16" x14ac:dyDescent="0.2">
      <c r="A560" s="9"/>
      <c r="B560" s="21"/>
      <c r="C560" s="8"/>
      <c r="D560" s="44">
        <v>0</v>
      </c>
    </row>
    <row r="561" spans="1:4" ht="16" x14ac:dyDescent="0.2">
      <c r="A561" s="9"/>
      <c r="B561" s="21"/>
      <c r="C561" s="8"/>
      <c r="D561" s="44">
        <v>0</v>
      </c>
    </row>
    <row r="562" spans="1:4" ht="16" x14ac:dyDescent="0.2">
      <c r="A562" s="9"/>
      <c r="B562" s="21"/>
      <c r="C562" s="8"/>
      <c r="D562" s="44">
        <v>0</v>
      </c>
    </row>
    <row r="563" spans="1:4" ht="16" x14ac:dyDescent="0.2">
      <c r="A563" s="9"/>
      <c r="B563" s="21"/>
      <c r="C563" s="8"/>
      <c r="D563" s="44">
        <v>0</v>
      </c>
    </row>
    <row r="564" spans="1:4" ht="17" thickBot="1" x14ac:dyDescent="0.25">
      <c r="A564" s="20"/>
      <c r="B564" s="22"/>
      <c r="C564" s="43"/>
      <c r="D564" s="45">
        <v>0</v>
      </c>
    </row>
    <row r="565" spans="1:4" ht="26" thickBot="1" x14ac:dyDescent="0.35">
      <c r="A565" s="26"/>
      <c r="B565" s="187"/>
      <c r="C565" s="188" t="s">
        <v>160</v>
      </c>
      <c r="D565" s="126">
        <f>SUM(D551:D564)</f>
        <v>0</v>
      </c>
    </row>
    <row r="566" spans="1:4" ht="27" customHeight="1" thickBot="1" x14ac:dyDescent="0.35">
      <c r="A566" s="26"/>
      <c r="B566" s="189"/>
      <c r="C566" s="190" t="s">
        <v>195</v>
      </c>
      <c r="D566" s="126">
        <f>D565-D547</f>
        <v>0</v>
      </c>
    </row>
    <row r="567" spans="1:4" x14ac:dyDescent="0.2">
      <c r="A567" s="26"/>
      <c r="B567" s="26"/>
      <c r="C567" s="26"/>
      <c r="D567" s="26"/>
    </row>
    <row r="568" spans="1:4" x14ac:dyDescent="0.2">
      <c r="A568" s="26"/>
      <c r="B568" s="26"/>
      <c r="C568" s="26"/>
      <c r="D568" s="26"/>
    </row>
    <row r="569" spans="1:4" ht="16" thickBot="1" x14ac:dyDescent="0.25">
      <c r="A569" s="27"/>
      <c r="B569" s="27"/>
      <c r="C569" s="27"/>
      <c r="D569" s="27"/>
    </row>
    <row r="570" spans="1:4" ht="48" customHeight="1" thickBot="1" x14ac:dyDescent="0.6">
      <c r="A570" s="254" t="s">
        <v>22</v>
      </c>
      <c r="B570" s="255"/>
      <c r="C570" s="255"/>
      <c r="D570" s="256"/>
    </row>
  </sheetData>
  <sheetProtection algorithmName="SHA-512" hashValue="LE+TEuCmS/mTLEFemNzJz3dA8Bu6GJo9D8RQ6aVw+oIkCLFCwAO8Oue8IQb4QnNLE1M/0atgm9fO9W3PwIgVHQ==" saltValue="7hqYmq9UH1ATBFhtUo8JZw==" spinCount="100000" sheet="1" selectLockedCells="1"/>
  <mergeCells count="81">
    <mergeCell ref="C515:C516"/>
    <mergeCell ref="C480:C481"/>
    <mergeCell ref="A493:C493"/>
    <mergeCell ref="B494:C494"/>
    <mergeCell ref="C498:C499"/>
    <mergeCell ref="C505:C506"/>
    <mergeCell ref="C445:C446"/>
    <mergeCell ref="A458:C458"/>
    <mergeCell ref="B459:C459"/>
    <mergeCell ref="C463:C464"/>
    <mergeCell ref="C470:C471"/>
    <mergeCell ref="C410:C411"/>
    <mergeCell ref="A423:C423"/>
    <mergeCell ref="B424:C424"/>
    <mergeCell ref="C428:C429"/>
    <mergeCell ref="C435:C436"/>
    <mergeCell ref="C375:C376"/>
    <mergeCell ref="A388:C388"/>
    <mergeCell ref="B389:C389"/>
    <mergeCell ref="C393:C394"/>
    <mergeCell ref="C400:C401"/>
    <mergeCell ref="C340:C341"/>
    <mergeCell ref="A353:C353"/>
    <mergeCell ref="B354:C354"/>
    <mergeCell ref="C358:C359"/>
    <mergeCell ref="C365:C366"/>
    <mergeCell ref="C305:C306"/>
    <mergeCell ref="A318:C318"/>
    <mergeCell ref="B319:C319"/>
    <mergeCell ref="C323:C324"/>
    <mergeCell ref="C330:C331"/>
    <mergeCell ref="A549:D549"/>
    <mergeCell ref="A528:D528"/>
    <mergeCell ref="A570:D570"/>
    <mergeCell ref="A530:D530"/>
    <mergeCell ref="C218:C219"/>
    <mergeCell ref="C225:C226"/>
    <mergeCell ref="C235:C236"/>
    <mergeCell ref="A248:C248"/>
    <mergeCell ref="B249:C249"/>
    <mergeCell ref="C253:C254"/>
    <mergeCell ref="C260:C261"/>
    <mergeCell ref="C270:C271"/>
    <mergeCell ref="A283:C283"/>
    <mergeCell ref="B284:C284"/>
    <mergeCell ref="C288:C289"/>
    <mergeCell ref="C295:C296"/>
    <mergeCell ref="B74:C74"/>
    <mergeCell ref="C78:C79"/>
    <mergeCell ref="C85:C86"/>
    <mergeCell ref="C95:C96"/>
    <mergeCell ref="B214:C214"/>
    <mergeCell ref="A143:C143"/>
    <mergeCell ref="B144:C144"/>
    <mergeCell ref="C148:C149"/>
    <mergeCell ref="C155:C156"/>
    <mergeCell ref="C165:C166"/>
    <mergeCell ref="A178:C178"/>
    <mergeCell ref="B179:C179"/>
    <mergeCell ref="C183:C184"/>
    <mergeCell ref="C190:C191"/>
    <mergeCell ref="C200:C201"/>
    <mergeCell ref="A213:C213"/>
    <mergeCell ref="B39:C39"/>
    <mergeCell ref="C43:C44"/>
    <mergeCell ref="C50:C51"/>
    <mergeCell ref="C60:C61"/>
    <mergeCell ref="A73:C73"/>
    <mergeCell ref="A1:C1"/>
    <mergeCell ref="A3:C3"/>
    <mergeCell ref="B4:C4"/>
    <mergeCell ref="C25:C26"/>
    <mergeCell ref="A38:C38"/>
    <mergeCell ref="C15:C16"/>
    <mergeCell ref="C8:C9"/>
    <mergeCell ref="A2:C2"/>
    <mergeCell ref="C120:C121"/>
    <mergeCell ref="C130:C131"/>
    <mergeCell ref="B109:C109"/>
    <mergeCell ref="C113:C114"/>
    <mergeCell ref="A108:C108"/>
  </mergeCells>
  <dataValidations count="1">
    <dataValidation type="decimal" allowBlank="1" showInputMessage="1" showErrorMessage="1" sqref="B500:B503 B10:B13 B80:B83 B115:B118 B122 B185:B188 B220:B223 B255:B258 B290:B293 B325:B328 B360:B363 B395:B398 B430:B433 B465:B468 B227 B17:B22 B27:B28 B52:B57 B62 B87 B150:B153 B167 B192 B45:B47 B48" xr:uid="{00000000-0002-0000-0200-000000000000}">
      <formula1>-99999</formula1>
      <formula2>99999</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J33"/>
  <sheetViews>
    <sheetView workbookViewId="0">
      <selection activeCell="J31" sqref="J31"/>
    </sheetView>
  </sheetViews>
  <sheetFormatPr baseColWidth="10" defaultColWidth="8.83203125" defaultRowHeight="15" x14ac:dyDescent="0.2"/>
  <cols>
    <col min="2" max="2" width="12" customWidth="1"/>
    <col min="7" max="8" width="12.83203125" customWidth="1"/>
    <col min="10" max="10" width="74.6640625" customWidth="1"/>
  </cols>
  <sheetData>
    <row r="1" spans="1:8" ht="53" thickBot="1" x14ac:dyDescent="0.75">
      <c r="A1" s="308" t="s">
        <v>167</v>
      </c>
      <c r="B1" s="309"/>
      <c r="C1" s="309"/>
      <c r="D1" s="309"/>
      <c r="E1" s="309"/>
      <c r="F1" s="309"/>
      <c r="G1" s="309"/>
      <c r="H1" s="310"/>
    </row>
    <row r="2" spans="1:8" ht="43.75" customHeight="1" thickBot="1" x14ac:dyDescent="0.25">
      <c r="A2" s="314" t="s">
        <v>270</v>
      </c>
      <c r="B2" s="315"/>
      <c r="C2" s="315"/>
      <c r="D2" s="315"/>
      <c r="E2" s="315"/>
      <c r="F2" s="315"/>
      <c r="G2" s="315"/>
      <c r="H2" s="316"/>
    </row>
    <row r="3" spans="1:8" x14ac:dyDescent="0.2">
      <c r="A3" s="311" t="s">
        <v>62</v>
      </c>
      <c r="B3" s="312"/>
      <c r="C3" s="312" t="s">
        <v>151</v>
      </c>
      <c r="D3" s="312"/>
      <c r="E3" s="312" t="s">
        <v>161</v>
      </c>
      <c r="F3" s="312"/>
      <c r="G3" s="312" t="s">
        <v>162</v>
      </c>
      <c r="H3" s="313"/>
    </row>
    <row r="4" spans="1:8" x14ac:dyDescent="0.2">
      <c r="A4" s="304" t="str">
        <f>'Club Report Part 2'!$A3</f>
        <v>Event 1:</v>
      </c>
      <c r="B4" s="305"/>
      <c r="C4" s="306">
        <f>'Club Report Part 2'!$B23</f>
        <v>0</v>
      </c>
      <c r="D4" s="306"/>
      <c r="E4" s="306">
        <f>'Club Report Part 2'!$B33</f>
        <v>0</v>
      </c>
      <c r="F4" s="306"/>
      <c r="G4" s="306">
        <f>E4-C4</f>
        <v>0</v>
      </c>
      <c r="H4" s="307"/>
    </row>
    <row r="5" spans="1:8" x14ac:dyDescent="0.2">
      <c r="A5" s="304" t="str">
        <f>'Club Report Part 2'!$A38</f>
        <v xml:space="preserve">Event 2: </v>
      </c>
      <c r="B5" s="305"/>
      <c r="C5" s="306">
        <f>'Club Report Part 2'!$B58</f>
        <v>0</v>
      </c>
      <c r="D5" s="306"/>
      <c r="E5" s="306">
        <f>'Club Report Part 2'!$B68</f>
        <v>0</v>
      </c>
      <c r="F5" s="306"/>
      <c r="G5" s="306">
        <f t="shared" ref="G5:G27" si="0">E5-C5</f>
        <v>0</v>
      </c>
      <c r="H5" s="307"/>
    </row>
    <row r="6" spans="1:8" x14ac:dyDescent="0.2">
      <c r="A6" s="304" t="str">
        <f>'Club Report Part 2'!A73</f>
        <v xml:space="preserve">Event 3: </v>
      </c>
      <c r="B6" s="305"/>
      <c r="C6" s="306">
        <f>'Club Report Part 2'!$B93</f>
        <v>0</v>
      </c>
      <c r="D6" s="306"/>
      <c r="E6" s="306">
        <f>'Club Report Part 2'!$B103</f>
        <v>0</v>
      </c>
      <c r="F6" s="306"/>
      <c r="G6" s="306">
        <f t="shared" si="0"/>
        <v>0</v>
      </c>
      <c r="H6" s="307"/>
    </row>
    <row r="7" spans="1:8" x14ac:dyDescent="0.2">
      <c r="A7" s="304" t="str">
        <f>'Club Report Part 2'!$A108</f>
        <v xml:space="preserve">Event 4: </v>
      </c>
      <c r="B7" s="305"/>
      <c r="C7" s="306">
        <f>'Club Report Part 2'!$B128</f>
        <v>0</v>
      </c>
      <c r="D7" s="306"/>
      <c r="E7" s="306">
        <f>'Club Report Part 2'!$B138</f>
        <v>0</v>
      </c>
      <c r="F7" s="306"/>
      <c r="G7" s="306">
        <f t="shared" si="0"/>
        <v>0</v>
      </c>
      <c r="H7" s="307"/>
    </row>
    <row r="8" spans="1:8" x14ac:dyDescent="0.2">
      <c r="A8" s="304" t="str">
        <f>'Club Report Part 2'!$A143</f>
        <v>Event 5:</v>
      </c>
      <c r="B8" s="305"/>
      <c r="C8" s="306">
        <f>'Club Report Part 2'!$B163</f>
        <v>0</v>
      </c>
      <c r="D8" s="306"/>
      <c r="E8" s="306">
        <f>'Club Report Part 2'!$B173</f>
        <v>0</v>
      </c>
      <c r="F8" s="306"/>
      <c r="G8" s="306">
        <f t="shared" si="0"/>
        <v>0</v>
      </c>
      <c r="H8" s="307"/>
    </row>
    <row r="9" spans="1:8" x14ac:dyDescent="0.2">
      <c r="A9" s="304" t="str">
        <f>'Club Report Part 2'!$A178</f>
        <v xml:space="preserve">Event 6: </v>
      </c>
      <c r="B9" s="305"/>
      <c r="C9" s="306">
        <f>'Club Report Part 2'!$B198</f>
        <v>0</v>
      </c>
      <c r="D9" s="306"/>
      <c r="E9" s="306">
        <f>'Club Report Part 2'!$B208</f>
        <v>0</v>
      </c>
      <c r="F9" s="306"/>
      <c r="G9" s="306">
        <f t="shared" si="0"/>
        <v>0</v>
      </c>
      <c r="H9" s="307"/>
    </row>
    <row r="10" spans="1:8" x14ac:dyDescent="0.2">
      <c r="A10" s="304" t="str">
        <f>'Club Report Part 2'!$A213</f>
        <v xml:space="preserve">Event 7: </v>
      </c>
      <c r="B10" s="305"/>
      <c r="C10" s="306">
        <f>'Club Report Part 2'!$B233</f>
        <v>0</v>
      </c>
      <c r="D10" s="306"/>
      <c r="E10" s="306">
        <f>'Club Report Part 2'!$B243</f>
        <v>0</v>
      </c>
      <c r="F10" s="306"/>
      <c r="G10" s="306">
        <f t="shared" si="0"/>
        <v>0</v>
      </c>
      <c r="H10" s="307"/>
    </row>
    <row r="11" spans="1:8" x14ac:dyDescent="0.2">
      <c r="A11" s="304" t="str">
        <f>'Club Report Part 2'!$A248</f>
        <v xml:space="preserve">Event 8: </v>
      </c>
      <c r="B11" s="305"/>
      <c r="C11" s="337">
        <f>'Club Report Part 2'!$B$268</f>
        <v>0</v>
      </c>
      <c r="D11" s="338"/>
      <c r="E11" s="306">
        <f>'Club Report Part 2'!$B$278</f>
        <v>0</v>
      </c>
      <c r="F11" s="306"/>
      <c r="G11" s="306">
        <f t="shared" ref="G11:G18" si="1">E11-C11</f>
        <v>0</v>
      </c>
      <c r="H11" s="307"/>
    </row>
    <row r="12" spans="1:8" x14ac:dyDescent="0.2">
      <c r="A12" s="304" t="str">
        <f>'Club Report Part 2'!$A283</f>
        <v xml:space="preserve">Event 9: </v>
      </c>
      <c r="B12" s="305"/>
      <c r="C12" s="337">
        <f>'Club Report Part 2'!$B$303</f>
        <v>0</v>
      </c>
      <c r="D12" s="338"/>
      <c r="E12" s="306">
        <f>'Club Report Part 2'!$B$313</f>
        <v>0</v>
      </c>
      <c r="F12" s="306"/>
      <c r="G12" s="306">
        <f>E12-C12</f>
        <v>0</v>
      </c>
      <c r="H12" s="307"/>
    </row>
    <row r="13" spans="1:8" x14ac:dyDescent="0.2">
      <c r="A13" s="304" t="str">
        <f>'Club Report Part 2'!$A318</f>
        <v xml:space="preserve">Event 10: </v>
      </c>
      <c r="B13" s="305"/>
      <c r="C13" s="337">
        <f>'Club Report Part 2'!$B$338</f>
        <v>0</v>
      </c>
      <c r="D13" s="338"/>
      <c r="E13" s="306">
        <f>'Club Report Part 2'!$B$348</f>
        <v>0</v>
      </c>
      <c r="F13" s="306"/>
      <c r="G13" s="306">
        <f t="shared" si="1"/>
        <v>0</v>
      </c>
      <c r="H13" s="307"/>
    </row>
    <row r="14" spans="1:8" x14ac:dyDescent="0.2">
      <c r="A14" s="304" t="str">
        <f>'Club Report Part 2'!$A353</f>
        <v xml:space="preserve">Event 11: </v>
      </c>
      <c r="B14" s="305"/>
      <c r="C14" s="337">
        <f>'Club Report Part 2'!$B$373</f>
        <v>0</v>
      </c>
      <c r="D14" s="338"/>
      <c r="E14" s="306">
        <f>'Club Report Part 2'!$B$383</f>
        <v>0</v>
      </c>
      <c r="F14" s="306"/>
      <c r="G14" s="306">
        <f t="shared" si="1"/>
        <v>0</v>
      </c>
      <c r="H14" s="307"/>
    </row>
    <row r="15" spans="1:8" x14ac:dyDescent="0.2">
      <c r="A15" s="304" t="str">
        <f>'Club Report Part 2'!$A388</f>
        <v xml:space="preserve">Event 12: </v>
      </c>
      <c r="B15" s="305"/>
      <c r="C15" s="337">
        <f>'Club Report Part 2'!$B$408</f>
        <v>0</v>
      </c>
      <c r="D15" s="338"/>
      <c r="E15" s="306">
        <f>'Club Report Part 2'!$B$418</f>
        <v>0</v>
      </c>
      <c r="F15" s="306"/>
      <c r="G15" s="306">
        <f t="shared" si="1"/>
        <v>0</v>
      </c>
      <c r="H15" s="307"/>
    </row>
    <row r="16" spans="1:8" x14ac:dyDescent="0.2">
      <c r="A16" s="304" t="str">
        <f>'Club Report Part 2'!$A423</f>
        <v xml:space="preserve">Event 13: </v>
      </c>
      <c r="B16" s="305"/>
      <c r="C16" s="337">
        <f>'Club Report Part 2'!$B$443</f>
        <v>0</v>
      </c>
      <c r="D16" s="338"/>
      <c r="E16" s="306">
        <f>'Club Report Part 2'!$B$453</f>
        <v>0</v>
      </c>
      <c r="F16" s="306"/>
      <c r="G16" s="306">
        <f t="shared" si="1"/>
        <v>0</v>
      </c>
      <c r="H16" s="307"/>
    </row>
    <row r="17" spans="1:10" x14ac:dyDescent="0.2">
      <c r="A17" s="304" t="str">
        <f>'Club Report Part 2'!$A458</f>
        <v xml:space="preserve">Event 14: </v>
      </c>
      <c r="B17" s="305"/>
      <c r="C17" s="337">
        <f>'Club Report Part 2'!$B$478</f>
        <v>0</v>
      </c>
      <c r="D17" s="338"/>
      <c r="E17" s="306">
        <f>'Club Report Part 2'!$B$488</f>
        <v>0</v>
      </c>
      <c r="F17" s="306"/>
      <c r="G17" s="306">
        <f t="shared" si="1"/>
        <v>0</v>
      </c>
      <c r="H17" s="307"/>
    </row>
    <row r="18" spans="1:10" x14ac:dyDescent="0.2">
      <c r="A18" s="304" t="str">
        <f>'Club Report Part 2'!$A493</f>
        <v xml:space="preserve">Event 15: </v>
      </c>
      <c r="B18" s="305"/>
      <c r="C18" s="337">
        <f>'Club Report Part 2'!$B$513</f>
        <v>0</v>
      </c>
      <c r="D18" s="338"/>
      <c r="E18" s="306">
        <f>'Club Report Part 2'!$B$523</f>
        <v>0</v>
      </c>
      <c r="F18" s="306"/>
      <c r="G18" s="306">
        <f t="shared" si="1"/>
        <v>0</v>
      </c>
      <c r="H18" s="307"/>
    </row>
    <row r="19" spans="1:10" x14ac:dyDescent="0.2">
      <c r="A19" s="304" t="s">
        <v>163</v>
      </c>
      <c r="B19" s="305"/>
      <c r="C19" s="337">
        <f>'Club Report Part 2'!D547</f>
        <v>0</v>
      </c>
      <c r="D19" s="338"/>
      <c r="E19" s="337">
        <f>'Club Report Part 2'!D565</f>
        <v>0</v>
      </c>
      <c r="F19" s="338"/>
      <c r="G19" s="306">
        <f t="shared" si="0"/>
        <v>0</v>
      </c>
      <c r="H19" s="307"/>
    </row>
    <row r="20" spans="1:10" x14ac:dyDescent="0.2">
      <c r="A20" s="304" t="s">
        <v>164</v>
      </c>
      <c r="B20" s="305"/>
      <c r="C20" s="328"/>
      <c r="D20" s="329"/>
      <c r="E20" s="320">
        <f>SUM('Club Report Part 1'!C6:F6)</f>
        <v>0</v>
      </c>
      <c r="F20" s="321"/>
      <c r="G20" s="319">
        <f t="shared" si="0"/>
        <v>0</v>
      </c>
      <c r="H20" s="322"/>
    </row>
    <row r="21" spans="1:10" x14ac:dyDescent="0.2">
      <c r="A21" s="304" t="s">
        <v>219</v>
      </c>
      <c r="B21" s="305"/>
      <c r="C21" s="328"/>
      <c r="D21" s="329"/>
      <c r="E21" s="320">
        <f>SUM('Club Report Part 1'!C13:F13)</f>
        <v>0</v>
      </c>
      <c r="F21" s="321"/>
      <c r="G21" s="319">
        <f t="shared" si="0"/>
        <v>0</v>
      </c>
      <c r="H21" s="322"/>
    </row>
    <row r="22" spans="1:10" x14ac:dyDescent="0.2">
      <c r="A22" s="304" t="s">
        <v>218</v>
      </c>
      <c r="B22" s="305"/>
      <c r="C22" s="328"/>
      <c r="D22" s="329"/>
      <c r="E22" s="320">
        <f>SUM('Club Report Part 1'!C18:F18)</f>
        <v>0</v>
      </c>
      <c r="F22" s="321"/>
      <c r="G22" s="319">
        <f t="shared" si="0"/>
        <v>0</v>
      </c>
      <c r="H22" s="322"/>
    </row>
    <row r="23" spans="1:10" x14ac:dyDescent="0.2">
      <c r="A23" s="304" t="s">
        <v>217</v>
      </c>
      <c r="B23" s="305"/>
      <c r="C23" s="175"/>
      <c r="D23" s="176"/>
      <c r="E23" s="320">
        <f>'Club Report Part 1'!C21</f>
        <v>0</v>
      </c>
      <c r="F23" s="321"/>
      <c r="G23" s="319">
        <f t="shared" ref="G23:G24" si="2">E23-C23</f>
        <v>0</v>
      </c>
      <c r="H23" s="322"/>
    </row>
    <row r="24" spans="1:10" x14ac:dyDescent="0.2">
      <c r="A24" s="335" t="s">
        <v>241</v>
      </c>
      <c r="B24" s="336"/>
      <c r="C24" s="175"/>
      <c r="D24" s="176"/>
      <c r="E24" s="320">
        <f>'Club Report Part 1'!C25</f>
        <v>0</v>
      </c>
      <c r="F24" s="321"/>
      <c r="G24" s="319">
        <f t="shared" si="2"/>
        <v>0</v>
      </c>
      <c r="H24" s="322"/>
    </row>
    <row r="25" spans="1:10" x14ac:dyDescent="0.2">
      <c r="A25" s="304" t="s">
        <v>220</v>
      </c>
      <c r="B25" s="305"/>
      <c r="C25" s="328"/>
      <c r="D25" s="329"/>
      <c r="E25" s="320">
        <f>SUM('Club Report Part 1'!C29:F29)</f>
        <v>0</v>
      </c>
      <c r="F25" s="321"/>
      <c r="G25" s="319">
        <f t="shared" si="0"/>
        <v>0</v>
      </c>
      <c r="H25" s="322"/>
    </row>
    <row r="26" spans="1:10" x14ac:dyDescent="0.2">
      <c r="A26" s="304" t="s">
        <v>74</v>
      </c>
      <c r="B26" s="305"/>
      <c r="C26" s="328"/>
      <c r="D26" s="329"/>
      <c r="E26" s="320">
        <f>SUM('Club Report Part 1'!C34:F34)</f>
        <v>0</v>
      </c>
      <c r="F26" s="321"/>
      <c r="G26" s="319">
        <f t="shared" si="0"/>
        <v>0</v>
      </c>
      <c r="H26" s="322"/>
    </row>
    <row r="27" spans="1:10" x14ac:dyDescent="0.2">
      <c r="A27" s="317" t="s">
        <v>221</v>
      </c>
      <c r="B27" s="318"/>
      <c r="C27" s="319">
        <f>SUM('Club Report Part 1'!C39:F39)</f>
        <v>0</v>
      </c>
      <c r="D27" s="319"/>
      <c r="E27" s="320">
        <f>SUM('Club Report Part 1'!C38:F38)</f>
        <v>0</v>
      </c>
      <c r="F27" s="321"/>
      <c r="G27" s="319">
        <f t="shared" si="0"/>
        <v>0</v>
      </c>
      <c r="H27" s="322"/>
    </row>
    <row r="28" spans="1:10" x14ac:dyDescent="0.2">
      <c r="A28" s="1"/>
      <c r="H28" s="2"/>
    </row>
    <row r="29" spans="1:10" ht="16" thickBot="1" x14ac:dyDescent="0.25">
      <c r="A29" s="330" t="s">
        <v>28</v>
      </c>
      <c r="B29" s="331"/>
      <c r="C29" s="332">
        <f>SUM(C4:C27)</f>
        <v>0</v>
      </c>
      <c r="D29" s="332"/>
      <c r="E29" s="332">
        <f>SUM(E4:E27)</f>
        <v>0</v>
      </c>
      <c r="F29" s="332"/>
      <c r="G29" s="333"/>
      <c r="H29" s="334"/>
    </row>
    <row r="30" spans="1:10" ht="17" thickBot="1" x14ac:dyDescent="0.25">
      <c r="A30" s="1"/>
      <c r="H30" s="2"/>
      <c r="J30" s="97" t="s">
        <v>179</v>
      </c>
    </row>
    <row r="31" spans="1:10" ht="38.5" customHeight="1" thickBot="1" x14ac:dyDescent="0.25">
      <c r="A31" s="1"/>
      <c r="B31" s="323" t="s">
        <v>271</v>
      </c>
      <c r="C31" s="324"/>
      <c r="D31" s="324"/>
      <c r="E31" s="324"/>
      <c r="F31" s="325"/>
      <c r="G31" s="326">
        <f>SUM(G4:G27)</f>
        <v>0</v>
      </c>
      <c r="H31" s="327"/>
      <c r="I31" s="127"/>
      <c r="J31" s="128"/>
    </row>
    <row r="32" spans="1:10" ht="16" thickBot="1" x14ac:dyDescent="0.25">
      <c r="A32" s="1"/>
      <c r="H32" s="2"/>
    </row>
    <row r="33" spans="1:9" ht="46.75" customHeight="1" thickBot="1" x14ac:dyDescent="0.6">
      <c r="A33" s="254" t="s">
        <v>22</v>
      </c>
      <c r="B33" s="255"/>
      <c r="C33" s="255"/>
      <c r="D33" s="255"/>
      <c r="E33" s="255"/>
      <c r="F33" s="255"/>
      <c r="G33" s="255"/>
      <c r="H33" s="256"/>
      <c r="I33" s="4"/>
    </row>
  </sheetData>
  <sheetProtection algorithmName="SHA-512" hashValue="yln1LmSMg47eRXExw3Ei1eSzT5UCo/5qgT76tQpTWrfaAreC+9lIYKgqRPzg2C8cy1GUYQ/lBNhICbFERVjvDg==" saltValue="VhRnJf2MDciMt89z0ZIdjw==" spinCount="100000" sheet="1" selectLockedCells="1"/>
  <mergeCells count="107">
    <mergeCell ref="C14:D14"/>
    <mergeCell ref="E14:F14"/>
    <mergeCell ref="G14:H14"/>
    <mergeCell ref="C15:D15"/>
    <mergeCell ref="E15:F15"/>
    <mergeCell ref="C18:D18"/>
    <mergeCell ref="E18:F18"/>
    <mergeCell ref="G18:H18"/>
    <mergeCell ref="G15:H15"/>
    <mergeCell ref="C16:D16"/>
    <mergeCell ref="E16:F16"/>
    <mergeCell ref="G16:H16"/>
    <mergeCell ref="C17:D17"/>
    <mergeCell ref="E17:F17"/>
    <mergeCell ref="G17:H17"/>
    <mergeCell ref="C11:D11"/>
    <mergeCell ref="E11:F11"/>
    <mergeCell ref="G11:H11"/>
    <mergeCell ref="C12:D12"/>
    <mergeCell ref="E12:F12"/>
    <mergeCell ref="G12:H12"/>
    <mergeCell ref="C13:D13"/>
    <mergeCell ref="E13:F13"/>
    <mergeCell ref="G13:H13"/>
    <mergeCell ref="A19:B19"/>
    <mergeCell ref="C19:D19"/>
    <mergeCell ref="E19:F19"/>
    <mergeCell ref="A21:B21"/>
    <mergeCell ref="C21:D21"/>
    <mergeCell ref="E21:F21"/>
    <mergeCell ref="E20:F20"/>
    <mergeCell ref="C20:D20"/>
    <mergeCell ref="G21:H21"/>
    <mergeCell ref="G20:H20"/>
    <mergeCell ref="C29:D29"/>
    <mergeCell ref="E29:F29"/>
    <mergeCell ref="G29:H29"/>
    <mergeCell ref="C26:D26"/>
    <mergeCell ref="E26:F26"/>
    <mergeCell ref="G26:H26"/>
    <mergeCell ref="A22:B22"/>
    <mergeCell ref="C22:D22"/>
    <mergeCell ref="E22:F22"/>
    <mergeCell ref="A23:B23"/>
    <mergeCell ref="A24:B24"/>
    <mergeCell ref="G23:H23"/>
    <mergeCell ref="G24:H24"/>
    <mergeCell ref="E23:F23"/>
    <mergeCell ref="E24:F24"/>
    <mergeCell ref="A33:H33"/>
    <mergeCell ref="A9:B9"/>
    <mergeCell ref="C9:D9"/>
    <mergeCell ref="E9:F9"/>
    <mergeCell ref="G9:H9"/>
    <mergeCell ref="A10:B10"/>
    <mergeCell ref="C10:D10"/>
    <mergeCell ref="E10:F10"/>
    <mergeCell ref="G10:H10"/>
    <mergeCell ref="A27:B27"/>
    <mergeCell ref="C27:D27"/>
    <mergeCell ref="E27:F27"/>
    <mergeCell ref="G27:H27"/>
    <mergeCell ref="G19:H19"/>
    <mergeCell ref="A20:B20"/>
    <mergeCell ref="B31:F31"/>
    <mergeCell ref="G31:H31"/>
    <mergeCell ref="G22:H22"/>
    <mergeCell ref="A25:B25"/>
    <mergeCell ref="C25:D25"/>
    <mergeCell ref="E25:F25"/>
    <mergeCell ref="G25:H25"/>
    <mergeCell ref="A26:B26"/>
    <mergeCell ref="A29:B29"/>
    <mergeCell ref="C7:D7"/>
    <mergeCell ref="E7:F7"/>
    <mergeCell ref="G7:H7"/>
    <mergeCell ref="A8:B8"/>
    <mergeCell ref="C8:D8"/>
    <mergeCell ref="E8:F8"/>
    <mergeCell ref="G8:H8"/>
    <mergeCell ref="A5:B5"/>
    <mergeCell ref="C5:D5"/>
    <mergeCell ref="E5:F5"/>
    <mergeCell ref="G5:H5"/>
    <mergeCell ref="A6:B6"/>
    <mergeCell ref="C6:D6"/>
    <mergeCell ref="E6:F6"/>
    <mergeCell ref="G6:H6"/>
    <mergeCell ref="C4:D4"/>
    <mergeCell ref="E4:F4"/>
    <mergeCell ref="G4:H4"/>
    <mergeCell ref="A1:H1"/>
    <mergeCell ref="A3:B3"/>
    <mergeCell ref="C3:D3"/>
    <mergeCell ref="E3:F3"/>
    <mergeCell ref="G3:H3"/>
    <mergeCell ref="A2:H2"/>
    <mergeCell ref="A16:B16"/>
    <mergeCell ref="A17:B17"/>
    <mergeCell ref="A18:B18"/>
    <mergeCell ref="A11:B11"/>
    <mergeCell ref="A12:B12"/>
    <mergeCell ref="A13:B13"/>
    <mergeCell ref="A14:B14"/>
    <mergeCell ref="A15:B15"/>
    <mergeCell ref="A4:B4"/>
    <mergeCell ref="A7:B7"/>
  </mergeCells>
  <dataValidations count="1">
    <dataValidation type="decimal" allowBlank="1" showInputMessage="1" showErrorMessage="1" sqref="C29:H29 G31:H31 C4:C27 D27 D4:D19 G4:H27 E4:E27 F25:F27 F4:F22" xr:uid="{00000000-0002-0000-0300-000000000000}">
      <formula1>-99999</formula1>
      <formula2>99999</formula2>
    </dataValidation>
  </dataValidations>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E438"/>
  <sheetViews>
    <sheetView zoomScaleNormal="47" workbookViewId="0">
      <selection activeCell="A3" sqref="A3:I3"/>
    </sheetView>
  </sheetViews>
  <sheetFormatPr baseColWidth="10" defaultColWidth="8.83203125" defaultRowHeight="15" x14ac:dyDescent="0.2"/>
  <cols>
    <col min="1" max="2" width="22.5" style="64" customWidth="1"/>
    <col min="3" max="3" width="12.6640625" style="64" bestFit="1" customWidth="1"/>
    <col min="4" max="4" width="18.83203125" style="64" bestFit="1" customWidth="1"/>
    <col min="5" max="5" width="11.33203125" style="64" bestFit="1" customWidth="1"/>
    <col min="6" max="6" width="21" style="64" bestFit="1" customWidth="1"/>
    <col min="7" max="7" width="20.5" style="64" bestFit="1" customWidth="1"/>
    <col min="8" max="8" width="13.83203125" style="64" bestFit="1" customWidth="1"/>
    <col min="9" max="9" width="16.1640625" style="64" bestFit="1" customWidth="1"/>
    <col min="10" max="10" width="30.83203125" style="64" customWidth="1"/>
    <col min="11" max="17" width="8.83203125" style="26"/>
    <col min="18" max="18" width="14.5" style="26" customWidth="1"/>
    <col min="19" max="23" width="8.83203125" style="26"/>
    <col min="24" max="24" width="8.83203125" style="26" customWidth="1"/>
    <col min="25" max="25" width="8.83203125" style="26"/>
    <col min="26" max="26" width="11.6640625" style="26" hidden="1" customWidth="1"/>
    <col min="27" max="27" width="19" style="50" hidden="1" customWidth="1"/>
    <col min="28" max="28" width="13.6640625" style="50" hidden="1" customWidth="1"/>
    <col min="29" max="29" width="21.6640625" style="50" hidden="1" customWidth="1"/>
    <col min="30" max="30" width="12" style="50" hidden="1" customWidth="1"/>
    <col min="31" max="31" width="19.83203125" style="50" hidden="1" customWidth="1"/>
    <col min="32" max="32" width="12" style="50" hidden="1" customWidth="1"/>
    <col min="33" max="33" width="19.83203125" style="50" hidden="1" customWidth="1"/>
    <col min="34" max="34" width="18.83203125" style="50" hidden="1" customWidth="1"/>
    <col min="35" max="35" width="23" style="50" hidden="1" customWidth="1"/>
    <col min="36" max="36" width="27.6640625" style="50" hidden="1" customWidth="1"/>
    <col min="37" max="37" width="31.83203125" style="50" hidden="1" customWidth="1"/>
    <col min="38" max="38" width="31.33203125" style="50" hidden="1" customWidth="1"/>
    <col min="39" max="39" width="35.5" style="50" hidden="1" customWidth="1"/>
    <col min="40" max="40" width="17" style="50" hidden="1" customWidth="1"/>
    <col min="41" max="41" width="21" style="50" hidden="1" customWidth="1"/>
    <col min="42" max="42" width="8.83203125" style="26" customWidth="1"/>
    <col min="43" max="57" width="8.83203125" style="26"/>
    <col min="58" max="16384" width="8.83203125" style="64"/>
  </cols>
  <sheetData>
    <row r="1" spans="1:41" ht="54.25" customHeight="1" thickBot="1" x14ac:dyDescent="0.25">
      <c r="A1" s="348" t="s">
        <v>272</v>
      </c>
      <c r="B1" s="349"/>
      <c r="C1" s="349"/>
      <c r="D1" s="349"/>
      <c r="E1" s="349"/>
      <c r="F1" s="349"/>
      <c r="G1" s="349"/>
      <c r="H1" s="349"/>
      <c r="I1" s="349"/>
      <c r="J1" s="350"/>
      <c r="AA1" s="51" t="str">
        <f>'General Information'!C5</f>
        <v>blank</v>
      </c>
      <c r="AB1" s="50" t="str">
        <f>_xlfn.SINGLE(IF(AA1="Academic",2,IF(AA1="Athletic",4,IF(AA1="Cultural",6,IF(AA1="Performing Arts",8,IF(AA1="Special Interest (religious)",10,IF(AA1="Special Interest (non-religious)",12,IF(AA1="Social Service",14,"Error"))))))))</f>
        <v>Error</v>
      </c>
    </row>
    <row r="2" spans="1:41" ht="17" thickBot="1" x14ac:dyDescent="0.25">
      <c r="A2" s="191"/>
      <c r="B2" s="26"/>
      <c r="C2" s="26"/>
      <c r="D2" s="26"/>
      <c r="E2" s="26"/>
      <c r="F2" s="26"/>
      <c r="G2" s="26"/>
      <c r="H2" s="26"/>
      <c r="I2" s="26"/>
      <c r="J2" s="26"/>
      <c r="AA2" s="52" t="s">
        <v>56</v>
      </c>
      <c r="AB2" s="52" t="s">
        <v>126</v>
      </c>
      <c r="AC2" s="52" t="s">
        <v>127</v>
      </c>
      <c r="AD2" s="79" t="s">
        <v>128</v>
      </c>
      <c r="AE2" s="52" t="s">
        <v>129</v>
      </c>
      <c r="AF2" s="52" t="s">
        <v>130</v>
      </c>
      <c r="AG2" s="52" t="s">
        <v>131</v>
      </c>
      <c r="AH2" s="52" t="s">
        <v>132</v>
      </c>
      <c r="AI2" s="52" t="s">
        <v>133</v>
      </c>
      <c r="AJ2" s="52" t="s">
        <v>211</v>
      </c>
      <c r="AK2" s="52" t="s">
        <v>212</v>
      </c>
      <c r="AL2" s="52" t="s">
        <v>210</v>
      </c>
      <c r="AM2" s="52" t="s">
        <v>213</v>
      </c>
      <c r="AN2" s="52" t="s">
        <v>134</v>
      </c>
      <c r="AO2" s="52" t="s">
        <v>135</v>
      </c>
    </row>
    <row r="3" spans="1:41" ht="32" thickBot="1" x14ac:dyDescent="0.4">
      <c r="A3" s="284" t="s">
        <v>273</v>
      </c>
      <c r="B3" s="285"/>
      <c r="C3" s="285"/>
      <c r="D3" s="285"/>
      <c r="E3" s="285"/>
      <c r="F3" s="285"/>
      <c r="G3" s="285"/>
      <c r="H3" s="285"/>
      <c r="I3" s="286"/>
      <c r="AA3" s="52" t="s">
        <v>136</v>
      </c>
      <c r="AB3" s="52">
        <v>3</v>
      </c>
      <c r="AC3" s="52">
        <f>IF(AB3=1,0.8,IF(AB3=2,0.75,IF(AB3=3,0.7,IF(AB3=4,0.5,IF(AB3=5,0.35,IF(AB3=6,0.2,IF(AB3=0,0,FALSE)))))))</f>
        <v>0.7</v>
      </c>
      <c r="AD3" s="79">
        <v>5</v>
      </c>
      <c r="AE3" s="52">
        <f>IF(AD3=1,0.8,IF(AD3=2,0.75,IF(AD3=3,0.7,IF(AD3=4,0.5,IF(AD3=5,0.35,IF(AD3=6,0.2,IF(AD3=0,0,FALSE)))))))</f>
        <v>0.35</v>
      </c>
      <c r="AF3" s="52">
        <v>5</v>
      </c>
      <c r="AG3" s="52">
        <f>IF(AF3=1,0.8,IF(AF3=2,0.75,IF(AF3=3,0.7,IF(AF3=4,0.5,IF(AF3=5,0.35,IF(AF3=6,0.2,IF(AF3=0,0,FALSE)))))))</f>
        <v>0.35</v>
      </c>
      <c r="AH3" s="52">
        <v>2</v>
      </c>
      <c r="AI3" s="52">
        <f>IF(AH3=1,0.8,IF(AH3=2,0.75,IF(AH3=3,0.7,IF(AH3=4,0.5,IF(AH3=5,0.35,IF(AH3=6,0.2,IF(AH3=0,0,FALSE)))))))</f>
        <v>0.75</v>
      </c>
      <c r="AJ3" s="52">
        <v>5</v>
      </c>
      <c r="AK3" s="52">
        <f>IF(AJ3=1,0.8,IF(AJ3=2,0.75,IF(AJ3=3,0.7,IF(AJ3=4,0.5,IF(AJ3=5,0.35,IF(AJ3=6,0.2,IF(AJ3=0,0,FALSE)))))))</f>
        <v>0.35</v>
      </c>
      <c r="AL3" s="52">
        <v>5</v>
      </c>
      <c r="AM3" s="52">
        <f>IF(AL3=1,0.8,IF(AL3=2,0.75,IF(AL3=3,0.7,IF(AL3=4,0.5,IF(AL3=5,0.35,IF(AL3=6,0.2,IF(AL3=0,0,FALSE)))))))</f>
        <v>0.35</v>
      </c>
      <c r="AN3" s="52">
        <v>3</v>
      </c>
      <c r="AO3" s="52">
        <f>IF(AN3=1,0.8,IF(AN3=2,0.75,IF(AN3=3,0.7,IF(AN3=4,0.5,IF(AN3=5,0.35,IF(AN3=6,0.2,IF(AN3=0,0,FALSE)))))))</f>
        <v>0.7</v>
      </c>
    </row>
    <row r="4" spans="1:41" ht="40" customHeight="1" thickBot="1" x14ac:dyDescent="0.25">
      <c r="A4" s="80" t="s">
        <v>36</v>
      </c>
      <c r="B4" s="282"/>
      <c r="C4" s="282"/>
      <c r="D4" s="282"/>
      <c r="E4" s="282"/>
      <c r="F4" s="282"/>
      <c r="G4" s="282"/>
      <c r="H4" s="282"/>
      <c r="I4" s="283"/>
      <c r="AA4" s="52" t="s">
        <v>38</v>
      </c>
      <c r="AB4" s="52">
        <v>3</v>
      </c>
      <c r="AC4" s="52">
        <f t="shared" ref="AC4:AC23" si="0">IF(AB4=1,0.8,IF(AB4=2,0.75,IF(AB4=3,0.7,IF(AB4=4,0.5,IF(AB4=5,0.35,IF(AB4=6,0.2,IF(AB4=0,0,FALSE)))))))</f>
        <v>0.7</v>
      </c>
      <c r="AD4" s="79">
        <v>4</v>
      </c>
      <c r="AE4" s="52">
        <f t="shared" ref="AE4:AE22" si="1">IF(AD4=1,0.8,IF(AD4=2,0.75,IF(AD4=3,0.7,IF(AD4=4,0.5,IF(AD4=5,0.35,IF(AD4=6,0.2,IF(AD4=0,0,FALSE)))))))</f>
        <v>0.5</v>
      </c>
      <c r="AF4" s="52">
        <v>3</v>
      </c>
      <c r="AG4" s="52">
        <f t="shared" ref="AG4:AG23" si="2">IF(AF4=1,0.8,IF(AF4=2,0.75,IF(AF4=3,0.7,IF(AF4=4,0.5,IF(AF4=5,0.35,IF(AF4=6,0.2,IF(AF4=0,0,FALSE)))))))</f>
        <v>0.7</v>
      </c>
      <c r="AH4" s="52">
        <v>2</v>
      </c>
      <c r="AI4" s="52">
        <f t="shared" ref="AI4:AI23" si="3">IF(AH4=1,0.8,IF(AH4=2,0.75,IF(AH4=3,0.7,IF(AH4=4,0.5,IF(AH4=5,0.35,IF(AH4=6,0.2,IF(AH4=0,0,FALSE)))))))</f>
        <v>0.75</v>
      </c>
      <c r="AJ4" s="52">
        <v>3</v>
      </c>
      <c r="AK4" s="52">
        <f t="shared" ref="AK4:AK23" si="4">IF(AJ4=1,0.8,IF(AJ4=2,0.75,IF(AJ4=3,0.7,IF(AJ4=4,0.5,IF(AJ4=5,0.35,IF(AJ4=6,0.2,IF(AJ4=0,0,FALSE)))))))</f>
        <v>0.7</v>
      </c>
      <c r="AL4" s="52">
        <v>2</v>
      </c>
      <c r="AM4" s="52">
        <f t="shared" ref="AM4:AM23" si="5">IF(AL4=1,0.8,IF(AL4=2,0.75,IF(AL4=3,0.7,IF(AL4=4,0.5,IF(AL4=5,0.35,IF(AL4=6,0.2,IF(AL4=0,0,FALSE)))))))</f>
        <v>0.75</v>
      </c>
      <c r="AN4" s="52">
        <v>1</v>
      </c>
      <c r="AO4" s="52">
        <f t="shared" ref="AO4:AO23" si="6">IF(AN4=1,0.8,IF(AN4=2,0.75,IF(AN4=3,0.7,IF(AN4=4,0.5,IF(AN4=5,0.35,IF(AN4=6,0.2,IF(AN4=0,0,FALSE)))))))</f>
        <v>0.8</v>
      </c>
    </row>
    <row r="5" spans="1:41" ht="20" thickBot="1" x14ac:dyDescent="0.3">
      <c r="A5" s="75"/>
      <c r="B5" s="69"/>
      <c r="C5" s="69"/>
      <c r="D5" s="69"/>
      <c r="E5" s="69"/>
      <c r="F5" s="69"/>
      <c r="G5" s="69"/>
      <c r="H5" s="69"/>
      <c r="I5" s="98"/>
      <c r="AA5" s="52" t="s">
        <v>39</v>
      </c>
      <c r="AB5" s="52">
        <v>2</v>
      </c>
      <c r="AC5" s="52">
        <f t="shared" si="0"/>
        <v>0.75</v>
      </c>
      <c r="AD5" s="79">
        <v>2</v>
      </c>
      <c r="AE5" s="52">
        <f t="shared" si="1"/>
        <v>0.75</v>
      </c>
      <c r="AF5" s="52">
        <v>3</v>
      </c>
      <c r="AG5" s="52">
        <f t="shared" si="2"/>
        <v>0.7</v>
      </c>
      <c r="AH5" s="52">
        <v>3</v>
      </c>
      <c r="AI5" s="52">
        <f t="shared" si="3"/>
        <v>0.7</v>
      </c>
      <c r="AJ5" s="52">
        <v>3</v>
      </c>
      <c r="AK5" s="52">
        <f t="shared" si="4"/>
        <v>0.7</v>
      </c>
      <c r="AL5" s="52">
        <v>2</v>
      </c>
      <c r="AM5" s="52">
        <f t="shared" si="5"/>
        <v>0.75</v>
      </c>
      <c r="AN5" s="52">
        <v>1</v>
      </c>
      <c r="AO5" s="52">
        <f t="shared" si="6"/>
        <v>0.8</v>
      </c>
    </row>
    <row r="6" spans="1:41" ht="25" customHeight="1" x14ac:dyDescent="0.3">
      <c r="A6" s="82" t="s">
        <v>280</v>
      </c>
      <c r="B6" s="66"/>
      <c r="C6" s="66"/>
      <c r="D6" s="66"/>
      <c r="E6" s="72"/>
      <c r="F6" s="72"/>
      <c r="G6" s="72"/>
      <c r="H6" s="72"/>
      <c r="I6" s="32"/>
      <c r="J6" s="74" t="s">
        <v>34</v>
      </c>
      <c r="AA6" s="52" t="s">
        <v>223</v>
      </c>
      <c r="AB6" s="52">
        <v>2</v>
      </c>
      <c r="AC6" s="52">
        <f t="shared" ref="AC6" si="7">IF(AB6=1,0.8,IF(AB6=2,0.75,IF(AB6=3,0.7,IF(AB6=4,0.5,IF(AB6=5,0.35,IF(AB6=6,0.2,IF(AB6=0,0,FALSE)))))))</f>
        <v>0.75</v>
      </c>
      <c r="AD6" s="79">
        <v>2</v>
      </c>
      <c r="AE6" s="52">
        <f t="shared" ref="AE6" si="8">IF(AD6=1,0.8,IF(AD6=2,0.75,IF(AD6=3,0.7,IF(AD6=4,0.5,IF(AD6=5,0.35,IF(AD6=6,0.2,IF(AD6=0,0,FALSE)))))))</f>
        <v>0.75</v>
      </c>
      <c r="AF6" s="52">
        <v>3</v>
      </c>
      <c r="AG6" s="52">
        <f t="shared" ref="AG6" si="9">IF(AF6=1,0.8,IF(AF6=2,0.75,IF(AF6=3,0.7,IF(AF6=4,0.5,IF(AF6=5,0.35,IF(AF6=6,0.2,IF(AF6=0,0,FALSE)))))))</f>
        <v>0.7</v>
      </c>
      <c r="AH6" s="52">
        <v>3</v>
      </c>
      <c r="AI6" s="52">
        <f t="shared" ref="AI6" si="10">IF(AH6=1,0.8,IF(AH6=2,0.75,IF(AH6=3,0.7,IF(AH6=4,0.5,IF(AH6=5,0.35,IF(AH6=6,0.2,IF(AH6=0,0,FALSE)))))))</f>
        <v>0.7</v>
      </c>
      <c r="AJ6" s="52">
        <v>3</v>
      </c>
      <c r="AK6" s="52">
        <f t="shared" ref="AK6" si="11">IF(AJ6=1,0.8,IF(AJ6=2,0.75,IF(AJ6=3,0.7,IF(AJ6=4,0.5,IF(AJ6=5,0.35,IF(AJ6=6,0.2,IF(AJ6=0,0,FALSE)))))))</f>
        <v>0.7</v>
      </c>
      <c r="AL6" s="52">
        <v>2</v>
      </c>
      <c r="AM6" s="52">
        <f t="shared" ref="AM6" si="12">IF(AL6=1,0.8,IF(AL6=2,0.75,IF(AL6=3,0.7,IF(AL6=4,0.5,IF(AL6=5,0.35,IF(AL6=6,0.2,IF(AL6=0,0,FALSE)))))))</f>
        <v>0.75</v>
      </c>
      <c r="AN6" s="52">
        <v>1</v>
      </c>
      <c r="AO6" s="52">
        <f t="shared" ref="AO6" si="13">IF(AN6=1,0.8,IF(AN6=2,0.75,IF(AN6=3,0.7,IF(AN6=4,0.5,IF(AN6=5,0.35,IF(AN6=6,0.2,IF(AN6=0,0,FALSE)))))))</f>
        <v>0.8</v>
      </c>
    </row>
    <row r="7" spans="1:41" ht="17" x14ac:dyDescent="0.2">
      <c r="A7" s="178"/>
      <c r="B7" s="99" t="s">
        <v>40</v>
      </c>
      <c r="C7" s="177" t="s">
        <v>225</v>
      </c>
      <c r="D7" s="177" t="s">
        <v>226</v>
      </c>
      <c r="E7" s="33" t="s">
        <v>43</v>
      </c>
      <c r="F7" s="180" t="s">
        <v>227</v>
      </c>
      <c r="G7" s="180" t="s">
        <v>228</v>
      </c>
      <c r="H7" s="34" t="s">
        <v>71</v>
      </c>
      <c r="I7" s="35" t="s">
        <v>31</v>
      </c>
      <c r="J7" s="17"/>
      <c r="AA7" s="52"/>
      <c r="AB7" s="52"/>
      <c r="AC7" s="52"/>
      <c r="AD7" s="79"/>
      <c r="AE7" s="52"/>
      <c r="AF7" s="52"/>
      <c r="AG7" s="52"/>
      <c r="AH7" s="52"/>
      <c r="AI7" s="52"/>
      <c r="AJ7" s="52"/>
      <c r="AK7" s="52"/>
      <c r="AL7" s="52"/>
      <c r="AM7" s="52"/>
      <c r="AN7" s="52"/>
      <c r="AO7" s="52"/>
    </row>
    <row r="8" spans="1:41" ht="17" x14ac:dyDescent="0.2">
      <c r="A8" s="178" t="s">
        <v>224</v>
      </c>
      <c r="B8" s="7"/>
      <c r="C8" s="7"/>
      <c r="D8" s="8"/>
      <c r="E8" s="129">
        <f>B8*C8*D8</f>
        <v>0</v>
      </c>
      <c r="F8" s="130">
        <f>B8</f>
        <v>0</v>
      </c>
      <c r="G8" s="130">
        <f>C8</f>
        <v>0</v>
      </c>
      <c r="H8" s="182" t="e">
        <f>VLOOKUP("Car Rental",AA$3:AO$23,$AB$1,0)</f>
        <v>#REF!</v>
      </c>
      <c r="I8" s="132">
        <f>D8*F8*G8</f>
        <v>0</v>
      </c>
      <c r="J8" s="17"/>
      <c r="AA8" s="52"/>
      <c r="AB8" s="52"/>
      <c r="AC8" s="52"/>
      <c r="AD8" s="79"/>
      <c r="AE8" s="52"/>
      <c r="AF8" s="52"/>
      <c r="AG8" s="52"/>
      <c r="AH8" s="52"/>
      <c r="AI8" s="52"/>
      <c r="AJ8" s="52"/>
      <c r="AK8" s="52"/>
      <c r="AL8" s="52"/>
      <c r="AM8" s="52"/>
      <c r="AN8" s="52"/>
      <c r="AO8" s="52"/>
    </row>
    <row r="9" spans="1:41" ht="17" x14ac:dyDescent="0.2">
      <c r="A9" s="178"/>
      <c r="B9" s="99" t="s">
        <v>40</v>
      </c>
      <c r="C9" s="99" t="s">
        <v>41</v>
      </c>
      <c r="D9" s="99" t="s">
        <v>42</v>
      </c>
      <c r="E9" s="37"/>
      <c r="F9" s="33" t="s">
        <v>44</v>
      </c>
      <c r="G9" s="33" t="s">
        <v>45</v>
      </c>
      <c r="H9" s="37"/>
      <c r="I9" s="37"/>
      <c r="J9" s="17"/>
      <c r="AA9" s="52" t="s">
        <v>150</v>
      </c>
      <c r="AB9" s="52">
        <v>6</v>
      </c>
      <c r="AC9" s="52">
        <f t="shared" si="0"/>
        <v>0.2</v>
      </c>
      <c r="AD9" s="79">
        <v>3</v>
      </c>
      <c r="AE9" s="52">
        <f t="shared" si="1"/>
        <v>0.7</v>
      </c>
      <c r="AF9" s="52">
        <v>6</v>
      </c>
      <c r="AG9" s="52">
        <f t="shared" si="2"/>
        <v>0.2</v>
      </c>
      <c r="AH9" s="52">
        <v>3</v>
      </c>
      <c r="AI9" s="52">
        <f t="shared" si="3"/>
        <v>0.7</v>
      </c>
      <c r="AJ9" s="52">
        <v>6</v>
      </c>
      <c r="AK9" s="52">
        <f t="shared" si="4"/>
        <v>0.2</v>
      </c>
      <c r="AL9" s="52">
        <v>6</v>
      </c>
      <c r="AM9" s="52">
        <f t="shared" si="5"/>
        <v>0.2</v>
      </c>
      <c r="AN9" s="52">
        <v>6</v>
      </c>
      <c r="AO9" s="52">
        <f t="shared" si="6"/>
        <v>0.2</v>
      </c>
    </row>
    <row r="10" spans="1:41" ht="17" x14ac:dyDescent="0.2">
      <c r="A10" s="178" t="s">
        <v>37</v>
      </c>
      <c r="B10" s="226"/>
      <c r="C10" s="226"/>
      <c r="D10" s="36">
        <v>0.18</v>
      </c>
      <c r="E10" s="129">
        <f>B10*C10*D10</f>
        <v>0</v>
      </c>
      <c r="F10" s="130">
        <f>B10</f>
        <v>0</v>
      </c>
      <c r="G10" s="130">
        <f>C10</f>
        <v>0</v>
      </c>
      <c r="H10" s="131" t="s">
        <v>180</v>
      </c>
      <c r="I10" s="132">
        <f>D10*F10*G10</f>
        <v>0</v>
      </c>
      <c r="J10" s="17"/>
      <c r="AA10" s="52" t="s">
        <v>137</v>
      </c>
      <c r="AB10" s="52">
        <v>1</v>
      </c>
      <c r="AC10" s="52">
        <f t="shared" si="0"/>
        <v>0.8</v>
      </c>
      <c r="AD10" s="79">
        <v>1</v>
      </c>
      <c r="AE10" s="52">
        <f t="shared" si="1"/>
        <v>0.8</v>
      </c>
      <c r="AF10" s="52">
        <v>6</v>
      </c>
      <c r="AG10" s="52">
        <f t="shared" si="2"/>
        <v>0.2</v>
      </c>
      <c r="AH10" s="52">
        <v>2</v>
      </c>
      <c r="AI10" s="52">
        <f t="shared" si="3"/>
        <v>0.75</v>
      </c>
      <c r="AJ10" s="52">
        <v>4</v>
      </c>
      <c r="AK10" s="52">
        <f t="shared" si="4"/>
        <v>0.5</v>
      </c>
      <c r="AL10" s="52">
        <v>3</v>
      </c>
      <c r="AM10" s="52">
        <f t="shared" si="5"/>
        <v>0.7</v>
      </c>
      <c r="AN10" s="52">
        <v>1</v>
      </c>
      <c r="AO10" s="52">
        <f t="shared" si="6"/>
        <v>0.8</v>
      </c>
    </row>
    <row r="11" spans="1:41" ht="17" x14ac:dyDescent="0.2">
      <c r="A11" s="178"/>
      <c r="B11" s="99" t="s">
        <v>46</v>
      </c>
      <c r="C11" s="99" t="s">
        <v>47</v>
      </c>
      <c r="D11" s="33" t="s">
        <v>48</v>
      </c>
      <c r="E11" s="37"/>
      <c r="F11" s="33" t="s">
        <v>49</v>
      </c>
      <c r="G11" s="33" t="s">
        <v>50</v>
      </c>
      <c r="H11" s="37"/>
      <c r="I11" s="38"/>
      <c r="J11" s="17"/>
      <c r="AA11" s="52" t="s">
        <v>215</v>
      </c>
      <c r="AB11" s="52">
        <v>3</v>
      </c>
      <c r="AC11" s="52">
        <f t="shared" si="0"/>
        <v>0.7</v>
      </c>
      <c r="AD11" s="79">
        <v>5</v>
      </c>
      <c r="AE11" s="52">
        <f t="shared" si="1"/>
        <v>0.35</v>
      </c>
      <c r="AF11" s="52">
        <v>5</v>
      </c>
      <c r="AG11" s="52">
        <f t="shared" si="2"/>
        <v>0.35</v>
      </c>
      <c r="AH11" s="52">
        <v>2</v>
      </c>
      <c r="AI11" s="52">
        <f t="shared" si="3"/>
        <v>0.75</v>
      </c>
      <c r="AJ11" s="52">
        <v>5</v>
      </c>
      <c r="AK11" s="52">
        <f t="shared" si="4"/>
        <v>0.35</v>
      </c>
      <c r="AL11" s="52">
        <v>5</v>
      </c>
      <c r="AM11" s="52">
        <f t="shared" si="5"/>
        <v>0.35</v>
      </c>
      <c r="AN11" s="52">
        <v>2</v>
      </c>
      <c r="AO11" s="52">
        <f t="shared" si="6"/>
        <v>0.75</v>
      </c>
    </row>
    <row r="12" spans="1:41" ht="17" x14ac:dyDescent="0.2">
      <c r="A12" s="178" t="s">
        <v>96</v>
      </c>
      <c r="B12" s="7"/>
      <c r="C12" s="7"/>
      <c r="D12" s="36">
        <v>107</v>
      </c>
      <c r="E12" s="129">
        <f>B12*C12*D12</f>
        <v>0</v>
      </c>
      <c r="F12" s="130">
        <f>B12</f>
        <v>0</v>
      </c>
      <c r="G12" s="130">
        <f>C12</f>
        <v>0</v>
      </c>
      <c r="H12" s="131" t="s">
        <v>180</v>
      </c>
      <c r="I12" s="132">
        <f>D12*F12*G12</f>
        <v>0</v>
      </c>
      <c r="J12" s="17"/>
      <c r="AA12" s="52" t="s">
        <v>138</v>
      </c>
      <c r="AB12" s="52">
        <v>5</v>
      </c>
      <c r="AC12" s="52">
        <f t="shared" si="0"/>
        <v>0.35</v>
      </c>
      <c r="AD12" s="79">
        <v>6</v>
      </c>
      <c r="AE12" s="52">
        <f t="shared" si="1"/>
        <v>0.2</v>
      </c>
      <c r="AF12" s="52">
        <v>2</v>
      </c>
      <c r="AG12" s="52">
        <f t="shared" si="2"/>
        <v>0.75</v>
      </c>
      <c r="AH12" s="52">
        <v>3</v>
      </c>
      <c r="AI12" s="52">
        <f t="shared" si="3"/>
        <v>0.7</v>
      </c>
      <c r="AJ12" s="52">
        <v>6</v>
      </c>
      <c r="AK12" s="52">
        <f t="shared" si="4"/>
        <v>0.2</v>
      </c>
      <c r="AL12" s="52">
        <v>5</v>
      </c>
      <c r="AM12" s="52">
        <f t="shared" si="5"/>
        <v>0.35</v>
      </c>
      <c r="AN12" s="52">
        <v>4</v>
      </c>
      <c r="AO12" s="52">
        <f t="shared" si="6"/>
        <v>0.5</v>
      </c>
    </row>
    <row r="13" spans="1:41" ht="16" customHeight="1" x14ac:dyDescent="0.2">
      <c r="A13" s="178"/>
      <c r="B13" s="99" t="s">
        <v>51</v>
      </c>
      <c r="C13" s="99" t="s">
        <v>52</v>
      </c>
      <c r="D13" s="37"/>
      <c r="E13" s="37"/>
      <c r="F13" s="33" t="s">
        <v>53</v>
      </c>
      <c r="G13" s="33" t="s">
        <v>54</v>
      </c>
      <c r="H13" s="37"/>
      <c r="I13" s="38"/>
      <c r="J13" s="17"/>
      <c r="AA13" s="52" t="s">
        <v>139</v>
      </c>
      <c r="AB13" s="52">
        <v>4</v>
      </c>
      <c r="AC13" s="52">
        <f t="shared" si="0"/>
        <v>0.5</v>
      </c>
      <c r="AD13" s="79">
        <v>3</v>
      </c>
      <c r="AE13" s="52">
        <f t="shared" si="1"/>
        <v>0.7</v>
      </c>
      <c r="AF13" s="52">
        <v>1</v>
      </c>
      <c r="AG13" s="52">
        <f t="shared" si="2"/>
        <v>0.8</v>
      </c>
      <c r="AH13" s="52">
        <v>1</v>
      </c>
      <c r="AI13" s="52">
        <f t="shared" si="3"/>
        <v>0.8</v>
      </c>
      <c r="AJ13" s="52">
        <v>3</v>
      </c>
      <c r="AK13" s="52">
        <f t="shared" si="4"/>
        <v>0.7</v>
      </c>
      <c r="AL13" s="52">
        <v>2</v>
      </c>
      <c r="AM13" s="52">
        <f t="shared" si="5"/>
        <v>0.75</v>
      </c>
      <c r="AN13" s="52">
        <v>3</v>
      </c>
      <c r="AO13" s="52">
        <f t="shared" si="6"/>
        <v>0.7</v>
      </c>
    </row>
    <row r="14" spans="1:41" ht="17" x14ac:dyDescent="0.2">
      <c r="A14" s="178" t="s">
        <v>38</v>
      </c>
      <c r="B14" s="7"/>
      <c r="C14" s="8"/>
      <c r="D14" s="37"/>
      <c r="E14" s="129">
        <f>B14*C14</f>
        <v>0</v>
      </c>
      <c r="F14" s="130">
        <f>B14</f>
        <v>0</v>
      </c>
      <c r="G14" s="133">
        <f>C14</f>
        <v>0</v>
      </c>
      <c r="H14" s="134" t="e">
        <f>VLOOKUP("Airline",AA$3:AO$23,$AB$1,0)</f>
        <v>#REF!</v>
      </c>
      <c r="I14" s="132" t="e">
        <f>IF(TRUE,F14*G14*IF(H14=0,1,IF(H14=1,0.8,IF(H14=2,0.75,IF(H14=3,0.7,IF(H14=4,0.5,IF(H14=5,0.35,IF(H14=6,0.2,error))))))),0)</f>
        <v>#REF!</v>
      </c>
      <c r="J14" s="17"/>
      <c r="Z14" s="26" t="s">
        <v>173</v>
      </c>
      <c r="AA14" s="52" t="s">
        <v>214</v>
      </c>
      <c r="AB14" s="52">
        <v>5</v>
      </c>
      <c r="AC14" s="52">
        <f t="shared" si="0"/>
        <v>0.35</v>
      </c>
      <c r="AD14" s="79">
        <v>5</v>
      </c>
      <c r="AE14" s="52">
        <f t="shared" si="1"/>
        <v>0.35</v>
      </c>
      <c r="AF14" s="52">
        <v>1</v>
      </c>
      <c r="AG14" s="52">
        <f t="shared" si="2"/>
        <v>0.8</v>
      </c>
      <c r="AH14" s="52">
        <v>6</v>
      </c>
      <c r="AI14" s="52">
        <f t="shared" si="3"/>
        <v>0.2</v>
      </c>
      <c r="AJ14" s="52">
        <v>2</v>
      </c>
      <c r="AK14" s="52">
        <f t="shared" si="4"/>
        <v>0.75</v>
      </c>
      <c r="AL14" s="52">
        <v>4</v>
      </c>
      <c r="AM14" s="52">
        <f t="shared" si="5"/>
        <v>0.5</v>
      </c>
      <c r="AN14" s="52">
        <v>4</v>
      </c>
      <c r="AO14" s="52">
        <f t="shared" si="6"/>
        <v>0.5</v>
      </c>
    </row>
    <row r="15" spans="1:41" ht="17" x14ac:dyDescent="0.2">
      <c r="A15" s="178"/>
      <c r="B15" s="100" t="s">
        <v>148</v>
      </c>
      <c r="C15" s="100" t="s">
        <v>147</v>
      </c>
      <c r="D15" s="37"/>
      <c r="E15" s="37"/>
      <c r="F15" s="39" t="s">
        <v>148</v>
      </c>
      <c r="G15" s="39" t="s">
        <v>147</v>
      </c>
      <c r="H15" s="40"/>
      <c r="I15" s="38"/>
      <c r="J15" s="18"/>
      <c r="AA15" s="52" t="s">
        <v>172</v>
      </c>
      <c r="AB15" s="52">
        <v>6</v>
      </c>
      <c r="AC15" s="52">
        <f t="shared" si="0"/>
        <v>0.2</v>
      </c>
      <c r="AD15" s="79">
        <v>6</v>
      </c>
      <c r="AE15" s="52">
        <f t="shared" si="1"/>
        <v>0.2</v>
      </c>
      <c r="AF15" s="52">
        <v>4</v>
      </c>
      <c r="AG15" s="52">
        <f t="shared" si="2"/>
        <v>0.5</v>
      </c>
      <c r="AH15" s="52">
        <v>6</v>
      </c>
      <c r="AI15" s="52">
        <f t="shared" si="3"/>
        <v>0.2</v>
      </c>
      <c r="AJ15" s="52">
        <v>6</v>
      </c>
      <c r="AK15" s="52">
        <f t="shared" si="4"/>
        <v>0.2</v>
      </c>
      <c r="AL15" s="52">
        <v>6</v>
      </c>
      <c r="AM15" s="52">
        <f t="shared" si="5"/>
        <v>0.2</v>
      </c>
      <c r="AN15" s="52">
        <v>6</v>
      </c>
      <c r="AO15" s="52">
        <f t="shared" si="6"/>
        <v>0.2</v>
      </c>
    </row>
    <row r="16" spans="1:41" ht="18" thickBot="1" x14ac:dyDescent="0.25">
      <c r="A16" s="179" t="s">
        <v>39</v>
      </c>
      <c r="B16" s="7"/>
      <c r="C16" s="8"/>
      <c r="D16" s="41"/>
      <c r="E16" s="129">
        <f>B16*C16</f>
        <v>0</v>
      </c>
      <c r="F16" s="130">
        <f>B16</f>
        <v>0</v>
      </c>
      <c r="G16" s="133">
        <f>C16</f>
        <v>0</v>
      </c>
      <c r="H16" s="134" t="e">
        <f>VLOOKUP("Bus",AA$3:AO$23,$AB$1,0)</f>
        <v>#REF!</v>
      </c>
      <c r="I16" s="132" t="e">
        <f>IF(TRUE,F16*G16*IF(H16=0,1,IF(H16=1,0.8,IF(H16=2,0.75,IF(H16=3,0.7,IF(H16=4,0.5,IF(H16=5,0.35,IF(H16=6,0.2,error))))))),0)</f>
        <v>#REF!</v>
      </c>
      <c r="J16" s="19"/>
      <c r="AA16" s="52" t="s">
        <v>140</v>
      </c>
      <c r="AB16" s="52">
        <v>1</v>
      </c>
      <c r="AC16" s="52">
        <f t="shared" si="0"/>
        <v>0.8</v>
      </c>
      <c r="AD16" s="79">
        <v>6</v>
      </c>
      <c r="AE16" s="52">
        <f t="shared" si="1"/>
        <v>0.2</v>
      </c>
      <c r="AF16" s="52">
        <v>6</v>
      </c>
      <c r="AG16" s="52">
        <f t="shared" si="2"/>
        <v>0.2</v>
      </c>
      <c r="AH16" s="52">
        <v>5</v>
      </c>
      <c r="AI16" s="52">
        <f t="shared" si="3"/>
        <v>0.35</v>
      </c>
      <c r="AJ16" s="52">
        <v>4</v>
      </c>
      <c r="AK16" s="52">
        <f t="shared" si="4"/>
        <v>0.5</v>
      </c>
      <c r="AL16" s="52">
        <v>3</v>
      </c>
      <c r="AM16" s="52">
        <f t="shared" si="5"/>
        <v>0.7</v>
      </c>
      <c r="AN16" s="52">
        <v>5</v>
      </c>
      <c r="AO16" s="52">
        <f t="shared" si="6"/>
        <v>0.35</v>
      </c>
    </row>
    <row r="17" spans="1:41" ht="20" thickBot="1" x14ac:dyDescent="0.3">
      <c r="A17" s="75"/>
      <c r="B17" s="69"/>
      <c r="C17" s="69"/>
      <c r="D17" s="69"/>
      <c r="E17" s="62"/>
      <c r="F17" s="62"/>
      <c r="G17" s="62"/>
      <c r="H17" s="62"/>
      <c r="I17" s="31"/>
      <c r="R17" s="28"/>
      <c r="AA17" s="52" t="s">
        <v>141</v>
      </c>
      <c r="AB17" s="52">
        <v>4</v>
      </c>
      <c r="AC17" s="52">
        <f t="shared" si="0"/>
        <v>0.5</v>
      </c>
      <c r="AD17" s="79">
        <v>0</v>
      </c>
      <c r="AE17" s="52">
        <f t="shared" si="1"/>
        <v>0</v>
      </c>
      <c r="AF17" s="52">
        <v>1</v>
      </c>
      <c r="AG17" s="52">
        <f t="shared" si="2"/>
        <v>0.8</v>
      </c>
      <c r="AH17" s="52">
        <v>6</v>
      </c>
      <c r="AI17" s="52">
        <f t="shared" si="3"/>
        <v>0.2</v>
      </c>
      <c r="AJ17" s="52">
        <v>0</v>
      </c>
      <c r="AK17" s="52">
        <f t="shared" si="4"/>
        <v>0</v>
      </c>
      <c r="AL17" s="52">
        <v>0</v>
      </c>
      <c r="AM17" s="52">
        <f t="shared" si="5"/>
        <v>0</v>
      </c>
      <c r="AN17" s="52">
        <v>1</v>
      </c>
      <c r="AO17" s="52">
        <f t="shared" si="6"/>
        <v>0.8</v>
      </c>
    </row>
    <row r="18" spans="1:41" ht="25" x14ac:dyDescent="0.3">
      <c r="A18" s="82" t="s">
        <v>55</v>
      </c>
      <c r="B18" s="66"/>
      <c r="C18" s="66"/>
      <c r="D18" s="63"/>
      <c r="E18" s="72"/>
      <c r="F18" s="72"/>
      <c r="G18" s="72"/>
      <c r="H18" s="72"/>
      <c r="I18" s="32"/>
      <c r="J18" s="74" t="s">
        <v>34</v>
      </c>
      <c r="AA18" s="52" t="s">
        <v>142</v>
      </c>
      <c r="AB18" s="52">
        <v>6</v>
      </c>
      <c r="AC18" s="52">
        <f t="shared" si="0"/>
        <v>0.2</v>
      </c>
      <c r="AD18" s="79">
        <v>6</v>
      </c>
      <c r="AE18" s="52">
        <f t="shared" si="1"/>
        <v>0.2</v>
      </c>
      <c r="AF18" s="52">
        <v>6</v>
      </c>
      <c r="AG18" s="52">
        <f t="shared" si="2"/>
        <v>0.2</v>
      </c>
      <c r="AH18" s="52">
        <v>2</v>
      </c>
      <c r="AI18" s="52">
        <f t="shared" si="3"/>
        <v>0.75</v>
      </c>
      <c r="AJ18" s="52">
        <v>6</v>
      </c>
      <c r="AK18" s="52">
        <f t="shared" si="4"/>
        <v>0.2</v>
      </c>
      <c r="AL18" s="52">
        <v>6</v>
      </c>
      <c r="AM18" s="52">
        <f t="shared" si="5"/>
        <v>0.2</v>
      </c>
      <c r="AN18" s="52">
        <v>6</v>
      </c>
      <c r="AO18" s="52">
        <f t="shared" si="6"/>
        <v>0.2</v>
      </c>
    </row>
    <row r="19" spans="1:41" ht="17" x14ac:dyDescent="0.2">
      <c r="A19" s="84" t="s">
        <v>56</v>
      </c>
      <c r="B19" s="99" t="s">
        <v>65</v>
      </c>
      <c r="C19" s="99" t="s">
        <v>26</v>
      </c>
      <c r="D19" s="99" t="s">
        <v>27</v>
      </c>
      <c r="E19" s="33" t="s">
        <v>28</v>
      </c>
      <c r="F19" s="33" t="s">
        <v>29</v>
      </c>
      <c r="G19" s="33" t="s">
        <v>30</v>
      </c>
      <c r="H19" s="34" t="s">
        <v>71</v>
      </c>
      <c r="I19" s="35" t="s">
        <v>31</v>
      </c>
      <c r="J19" s="17"/>
      <c r="AA19" s="52" t="s">
        <v>143</v>
      </c>
      <c r="AB19" s="52">
        <v>4</v>
      </c>
      <c r="AC19" s="52">
        <f t="shared" si="0"/>
        <v>0.5</v>
      </c>
      <c r="AD19" s="79">
        <v>6</v>
      </c>
      <c r="AE19" s="52">
        <f t="shared" si="1"/>
        <v>0.2</v>
      </c>
      <c r="AF19" s="52">
        <v>3</v>
      </c>
      <c r="AG19" s="52">
        <f t="shared" si="2"/>
        <v>0.7</v>
      </c>
      <c r="AH19" s="52">
        <v>4</v>
      </c>
      <c r="AI19" s="52">
        <f t="shared" si="3"/>
        <v>0.5</v>
      </c>
      <c r="AJ19" s="52">
        <v>1</v>
      </c>
      <c r="AK19" s="52">
        <f t="shared" si="4"/>
        <v>0.8</v>
      </c>
      <c r="AL19" s="52">
        <v>3</v>
      </c>
      <c r="AM19" s="52">
        <f t="shared" si="5"/>
        <v>0.7</v>
      </c>
      <c r="AN19" s="52">
        <v>4</v>
      </c>
      <c r="AO19" s="52">
        <f t="shared" si="6"/>
        <v>0.5</v>
      </c>
    </row>
    <row r="20" spans="1:41" ht="17" x14ac:dyDescent="0.2">
      <c r="A20" s="224"/>
      <c r="B20" s="226" t="s">
        <v>146</v>
      </c>
      <c r="C20" s="226"/>
      <c r="D20" s="225"/>
      <c r="E20" s="129">
        <f t="shared" ref="E20:E25" si="14">C20*D20</f>
        <v>0</v>
      </c>
      <c r="F20" s="130">
        <f>C20</f>
        <v>0</v>
      </c>
      <c r="G20" s="130">
        <f>D20</f>
        <v>0</v>
      </c>
      <c r="H20" s="134" t="e">
        <f>VLOOKUP(B20,AA$3:AO$23,$AB$1,0)</f>
        <v>#REF!</v>
      </c>
      <c r="I20" s="132">
        <f>IF('General Information'!K$2="Yes",F20*G20*IF(H20=0,1,IF(H20=1,0.8,IF(H20=2,0.75,IF(H20=3,0.7,IF(H20=4,0.5,IF(H20=5,0.35,IF(H20=6,0.2,error))))))),0)</f>
        <v>0</v>
      </c>
      <c r="J20" s="17"/>
      <c r="AA20" s="52" t="s">
        <v>144</v>
      </c>
      <c r="AB20" s="52">
        <v>2</v>
      </c>
      <c r="AC20" s="52">
        <f t="shared" si="0"/>
        <v>0.75</v>
      </c>
      <c r="AD20" s="79">
        <v>5</v>
      </c>
      <c r="AE20" s="52">
        <f t="shared" si="1"/>
        <v>0.35</v>
      </c>
      <c r="AF20" s="52">
        <v>2</v>
      </c>
      <c r="AG20" s="52">
        <f t="shared" si="2"/>
        <v>0.75</v>
      </c>
      <c r="AH20" s="52">
        <v>3</v>
      </c>
      <c r="AI20" s="52">
        <f t="shared" si="3"/>
        <v>0.7</v>
      </c>
      <c r="AJ20" s="52">
        <v>2</v>
      </c>
      <c r="AK20" s="52">
        <f t="shared" si="4"/>
        <v>0.75</v>
      </c>
      <c r="AL20" s="52">
        <v>4</v>
      </c>
      <c r="AM20" s="52">
        <f t="shared" si="5"/>
        <v>0.5</v>
      </c>
      <c r="AN20" s="52">
        <v>1</v>
      </c>
      <c r="AO20" s="52">
        <f t="shared" si="6"/>
        <v>0.8</v>
      </c>
    </row>
    <row r="21" spans="1:41" ht="17" x14ac:dyDescent="0.2">
      <c r="A21" s="224"/>
      <c r="B21" s="226" t="s">
        <v>146</v>
      </c>
      <c r="C21" s="226"/>
      <c r="D21" s="225"/>
      <c r="E21" s="129">
        <f t="shared" si="14"/>
        <v>0</v>
      </c>
      <c r="F21" s="130">
        <f t="shared" ref="F21:G25" si="15">C21</f>
        <v>0</v>
      </c>
      <c r="G21" s="130">
        <f t="shared" si="15"/>
        <v>0</v>
      </c>
      <c r="H21" s="134" t="e">
        <f t="shared" ref="H21:H25" si="16">VLOOKUP(B21,AA$3:AO$23,$AB$1,0)</f>
        <v>#REF!</v>
      </c>
      <c r="I21" s="132">
        <f>IF('General Information'!K$2="Yes",F21*G21*IF(H21=0,1,IF(H21=1,0.8,IF(H21=2,0.75,IF(H21=3,0.7,IF(H21=4,0.5,IF(H21=5,0.35,IF(H21=6,0.2,error))))))),0)</f>
        <v>0</v>
      </c>
      <c r="J21" s="17"/>
      <c r="AA21" s="52" t="s">
        <v>24</v>
      </c>
      <c r="AB21" s="52">
        <v>2</v>
      </c>
      <c r="AC21" s="52">
        <f t="shared" si="0"/>
        <v>0.75</v>
      </c>
      <c r="AD21" s="52">
        <v>1</v>
      </c>
      <c r="AE21" s="52">
        <f t="shared" si="1"/>
        <v>0.8</v>
      </c>
      <c r="AF21" s="52">
        <v>2</v>
      </c>
      <c r="AG21" s="52">
        <f t="shared" si="2"/>
        <v>0.75</v>
      </c>
      <c r="AH21" s="52">
        <v>1</v>
      </c>
      <c r="AI21" s="52">
        <f t="shared" si="3"/>
        <v>0.8</v>
      </c>
      <c r="AJ21" s="52">
        <v>2</v>
      </c>
      <c r="AK21" s="52">
        <f t="shared" si="4"/>
        <v>0.75</v>
      </c>
      <c r="AL21" s="52">
        <v>1</v>
      </c>
      <c r="AM21" s="52">
        <f t="shared" si="5"/>
        <v>0.8</v>
      </c>
      <c r="AN21" s="52">
        <v>2</v>
      </c>
      <c r="AO21" s="52">
        <f t="shared" si="6"/>
        <v>0.75</v>
      </c>
    </row>
    <row r="22" spans="1:41" ht="17" x14ac:dyDescent="0.2">
      <c r="A22" s="9"/>
      <c r="B22" s="16" t="s">
        <v>146</v>
      </c>
      <c r="C22" s="7"/>
      <c r="D22" s="8"/>
      <c r="E22" s="129">
        <f t="shared" si="14"/>
        <v>0</v>
      </c>
      <c r="F22" s="130">
        <f t="shared" si="15"/>
        <v>0</v>
      </c>
      <c r="G22" s="130">
        <f t="shared" si="15"/>
        <v>0</v>
      </c>
      <c r="H22" s="134" t="e">
        <f t="shared" si="16"/>
        <v>#REF!</v>
      </c>
      <c r="I22" s="132">
        <f>IF('General Information'!K$2="Yes",F22*G22*IF(H22=0,1,IF(H22=1,0.8,IF(H22=2,0.75,IF(H22=3,0.7,IF(H22=4,0.5,IF(H22=5,0.35,IF(H22=6,0.2,error))))))),0)</f>
        <v>0</v>
      </c>
      <c r="J22" s="17"/>
      <c r="AA22" s="52" t="s">
        <v>145</v>
      </c>
      <c r="AB22" s="52">
        <v>0</v>
      </c>
      <c r="AC22" s="52">
        <f t="shared" si="0"/>
        <v>0</v>
      </c>
      <c r="AD22" s="52">
        <v>6</v>
      </c>
      <c r="AE22" s="52">
        <f t="shared" si="1"/>
        <v>0.2</v>
      </c>
      <c r="AF22" s="52">
        <v>6</v>
      </c>
      <c r="AG22" s="52">
        <f t="shared" si="2"/>
        <v>0.2</v>
      </c>
      <c r="AH22" s="52">
        <v>6</v>
      </c>
      <c r="AI22" s="52">
        <f t="shared" si="3"/>
        <v>0.2</v>
      </c>
      <c r="AJ22" s="52">
        <v>6</v>
      </c>
      <c r="AK22" s="52">
        <f t="shared" si="4"/>
        <v>0.2</v>
      </c>
      <c r="AL22" s="52">
        <v>6</v>
      </c>
      <c r="AM22" s="52">
        <f t="shared" si="5"/>
        <v>0.2</v>
      </c>
      <c r="AN22" s="52">
        <v>6</v>
      </c>
      <c r="AO22" s="52">
        <f t="shared" si="6"/>
        <v>0.2</v>
      </c>
    </row>
    <row r="23" spans="1:41" ht="17" x14ac:dyDescent="0.2">
      <c r="A23" s="9"/>
      <c r="B23" s="16" t="s">
        <v>146</v>
      </c>
      <c r="C23" s="7"/>
      <c r="D23" s="8"/>
      <c r="E23" s="129">
        <f t="shared" si="14"/>
        <v>0</v>
      </c>
      <c r="F23" s="130">
        <f t="shared" si="15"/>
        <v>0</v>
      </c>
      <c r="G23" s="130">
        <f t="shared" si="15"/>
        <v>0</v>
      </c>
      <c r="H23" s="134" t="e">
        <f>VLOOKUP(B23,AA$3:AO$23,$AB$1,0)</f>
        <v>#REF!</v>
      </c>
      <c r="I23" s="132">
        <f>IF('General Information'!K$2="Yes",F23*G23*IF(H23=0,1,IF(H23=1,0.8,IF(H23=2,0.75,IF(H23=3,0.7,IF(H23=4,0.5,IF(H23=5,0.35,IF(H23=6,0.2,error))))))),0)</f>
        <v>0</v>
      </c>
      <c r="J23" s="17"/>
      <c r="AA23" s="52" t="s">
        <v>146</v>
      </c>
      <c r="AB23" s="52">
        <v>0</v>
      </c>
      <c r="AC23" s="52">
        <f t="shared" si="0"/>
        <v>0</v>
      </c>
      <c r="AD23" s="52">
        <v>0</v>
      </c>
      <c r="AE23" s="52">
        <f>IF(AD23=1,0.8,IF(AD23=2,0.75,IF(AD23=3,0.7,IF(AD23=4,0.5,IF(AD23=5,0.35,IF(AD23=6,0.2,IF(AD23=0,0,FALSE)))))))</f>
        <v>0</v>
      </c>
      <c r="AF23" s="52">
        <v>0</v>
      </c>
      <c r="AG23" s="52">
        <f t="shared" si="2"/>
        <v>0</v>
      </c>
      <c r="AH23" s="52">
        <v>0</v>
      </c>
      <c r="AI23" s="52">
        <f t="shared" si="3"/>
        <v>0</v>
      </c>
      <c r="AJ23" s="52">
        <v>0</v>
      </c>
      <c r="AK23" s="52">
        <f t="shared" si="4"/>
        <v>0</v>
      </c>
      <c r="AL23" s="52">
        <v>0</v>
      </c>
      <c r="AM23" s="52">
        <f t="shared" si="5"/>
        <v>0</v>
      </c>
      <c r="AN23" s="52">
        <v>0</v>
      </c>
      <c r="AO23" s="52">
        <f t="shared" si="6"/>
        <v>0</v>
      </c>
    </row>
    <row r="24" spans="1:41" ht="17" x14ac:dyDescent="0.2">
      <c r="A24" s="9"/>
      <c r="B24" s="7" t="s">
        <v>146</v>
      </c>
      <c r="C24" s="7"/>
      <c r="D24" s="8"/>
      <c r="E24" s="129">
        <f t="shared" si="14"/>
        <v>0</v>
      </c>
      <c r="F24" s="130">
        <f t="shared" si="15"/>
        <v>0</v>
      </c>
      <c r="G24" s="130">
        <f t="shared" si="15"/>
        <v>0</v>
      </c>
      <c r="H24" s="134" t="e">
        <f t="shared" si="16"/>
        <v>#REF!</v>
      </c>
      <c r="I24" s="132">
        <f>IF('General Information'!K$2="Yes",F24*G24*IF(H24=0,1,IF(H24=1,0.8,IF(H24=2,0.75,IF(H24=3,0.7,IF(H24=4,0.5,IF(H24=5,0.35,IF(H24=6,0.2,error))))))),0)</f>
        <v>0</v>
      </c>
      <c r="J24" s="17"/>
      <c r="AA24" s="52"/>
      <c r="AB24" s="52"/>
      <c r="AC24" s="52"/>
      <c r="AD24" s="52"/>
      <c r="AE24" s="52"/>
      <c r="AF24" s="52"/>
      <c r="AG24" s="52"/>
      <c r="AH24" s="52"/>
      <c r="AI24" s="52"/>
      <c r="AJ24" s="52"/>
      <c r="AK24" s="52"/>
      <c r="AL24" s="52"/>
      <c r="AM24" s="52"/>
      <c r="AN24" s="52"/>
      <c r="AO24" s="52"/>
    </row>
    <row r="25" spans="1:41" ht="17" x14ac:dyDescent="0.2">
      <c r="A25" s="9"/>
      <c r="B25" s="7" t="s">
        <v>146</v>
      </c>
      <c r="C25" s="7"/>
      <c r="D25" s="8"/>
      <c r="E25" s="129">
        <f t="shared" si="14"/>
        <v>0</v>
      </c>
      <c r="F25" s="135">
        <f t="shared" si="15"/>
        <v>0</v>
      </c>
      <c r="G25" s="135">
        <f t="shared" si="15"/>
        <v>0</v>
      </c>
      <c r="H25" s="134" t="e">
        <f t="shared" si="16"/>
        <v>#REF!</v>
      </c>
      <c r="I25" s="132">
        <f>IF('General Information'!K$2="Yes",F25*G25*IF(H25=0,1,IF(H25=1,0.8,IF(H25=2,0.75,IF(H25=3,0.7,IF(H25=4,0.5,IF(H25=5,0.35,IF(H25=6,0.2,error))))))),0)</f>
        <v>0</v>
      </c>
      <c r="J25" s="18"/>
    </row>
    <row r="26" spans="1:41" ht="16.25" customHeight="1" thickBot="1" x14ac:dyDescent="0.25">
      <c r="A26" s="101"/>
      <c r="B26" s="339" t="s">
        <v>57</v>
      </c>
      <c r="C26" s="339"/>
      <c r="D26" s="339"/>
      <c r="E26" s="129">
        <f>SUM(E8,E10,E12,E14,E16,E20:E25)</f>
        <v>0</v>
      </c>
      <c r="F26" s="344" t="s">
        <v>60</v>
      </c>
      <c r="G26" s="345"/>
      <c r="H26" s="346"/>
      <c r="I26" s="132" t="e">
        <f>SUM(I10,I12,I14,I16,I20:I25)</f>
        <v>#REF!</v>
      </c>
      <c r="J26" s="19"/>
    </row>
    <row r="27" spans="1:41" ht="16" x14ac:dyDescent="0.2">
      <c r="A27" s="101"/>
      <c r="B27" s="339" t="s">
        <v>58</v>
      </c>
      <c r="C27" s="339"/>
      <c r="D27" s="339"/>
      <c r="E27" s="7"/>
      <c r="F27" s="347" t="s">
        <v>149</v>
      </c>
      <c r="G27" s="345"/>
      <c r="H27" s="346"/>
      <c r="I27" s="136">
        <f>E27</f>
        <v>0</v>
      </c>
    </row>
    <row r="28" spans="1:41" ht="16.25" customHeight="1" thickBot="1" x14ac:dyDescent="0.25">
      <c r="A28" s="102"/>
      <c r="B28" s="340" t="s">
        <v>59</v>
      </c>
      <c r="C28" s="340"/>
      <c r="D28" s="340"/>
      <c r="E28" s="138">
        <f>E26*$E27</f>
        <v>0</v>
      </c>
      <c r="F28" s="341" t="s">
        <v>61</v>
      </c>
      <c r="G28" s="342"/>
      <c r="H28" s="343"/>
      <c r="I28" s="137" t="e">
        <f>I27*I26</f>
        <v>#REF!</v>
      </c>
    </row>
    <row r="29" spans="1:41" x14ac:dyDescent="0.2">
      <c r="D29" s="181"/>
      <c r="E29" s="26"/>
      <c r="F29" s="26"/>
      <c r="G29" s="26"/>
      <c r="H29" s="26"/>
      <c r="I29" s="26"/>
    </row>
    <row r="31" spans="1:41" ht="16" thickBot="1" x14ac:dyDescent="0.25"/>
    <row r="32" spans="1:41" ht="30" customHeight="1" thickBot="1" x14ac:dyDescent="0.4">
      <c r="A32" s="284" t="s">
        <v>265</v>
      </c>
      <c r="B32" s="285"/>
      <c r="C32" s="285"/>
      <c r="D32" s="285"/>
      <c r="E32" s="285"/>
      <c r="F32" s="285"/>
      <c r="G32" s="285"/>
      <c r="H32" s="285"/>
      <c r="I32" s="286"/>
    </row>
    <row r="33" spans="1:10" ht="28" thickBot="1" x14ac:dyDescent="0.25">
      <c r="A33" s="80" t="s">
        <v>36</v>
      </c>
      <c r="B33" s="282"/>
      <c r="C33" s="303"/>
      <c r="D33" s="303"/>
      <c r="E33" s="303"/>
      <c r="F33" s="303"/>
      <c r="G33" s="303"/>
      <c r="H33" s="303"/>
      <c r="I33" s="293"/>
    </row>
    <row r="34" spans="1:10" ht="20" thickBot="1" x14ac:dyDescent="0.3">
      <c r="A34" s="75"/>
      <c r="B34" s="69"/>
      <c r="C34" s="69"/>
      <c r="D34" s="69"/>
      <c r="E34" s="69"/>
      <c r="F34" s="69"/>
      <c r="G34" s="69"/>
      <c r="H34" s="69"/>
      <c r="I34" s="98"/>
    </row>
    <row r="35" spans="1:10" ht="24" customHeight="1" x14ac:dyDescent="0.3">
      <c r="A35" s="82" t="s">
        <v>280</v>
      </c>
      <c r="B35" s="66"/>
      <c r="C35" s="66"/>
      <c r="D35" s="66"/>
      <c r="E35" s="72"/>
      <c r="F35" s="72"/>
      <c r="G35" s="72"/>
      <c r="H35" s="72"/>
      <c r="I35" s="32"/>
      <c r="J35" s="74" t="s">
        <v>34</v>
      </c>
    </row>
    <row r="36" spans="1:10" ht="17" x14ac:dyDescent="0.2">
      <c r="A36" s="84"/>
      <c r="B36" s="99" t="s">
        <v>40</v>
      </c>
      <c r="C36" s="177" t="s">
        <v>225</v>
      </c>
      <c r="D36" s="177" t="s">
        <v>226</v>
      </c>
      <c r="E36" s="33" t="s">
        <v>43</v>
      </c>
      <c r="F36" s="33" t="s">
        <v>44</v>
      </c>
      <c r="G36" s="33" t="s">
        <v>45</v>
      </c>
      <c r="H36" s="34" t="s">
        <v>71</v>
      </c>
      <c r="I36" s="35" t="s">
        <v>31</v>
      </c>
      <c r="J36" s="17"/>
    </row>
    <row r="37" spans="1:10" ht="17" x14ac:dyDescent="0.2">
      <c r="A37" s="178" t="s">
        <v>224</v>
      </c>
      <c r="B37" s="7"/>
      <c r="C37" s="7"/>
      <c r="D37" s="8"/>
      <c r="E37" s="129">
        <f>B37*C37*D37</f>
        <v>0</v>
      </c>
      <c r="F37" s="130">
        <f>B37</f>
        <v>0</v>
      </c>
      <c r="G37" s="130">
        <f>C37</f>
        <v>0</v>
      </c>
      <c r="H37" s="182" t="e">
        <f>VLOOKUP("Car Rental",AA$3:AO$23,$AB$1,0)</f>
        <v>#REF!</v>
      </c>
      <c r="I37" s="132">
        <f>D37*F37*G37</f>
        <v>0</v>
      </c>
      <c r="J37" s="17"/>
    </row>
    <row r="38" spans="1:10" ht="17" x14ac:dyDescent="0.2">
      <c r="A38" s="178"/>
      <c r="B38" s="99" t="s">
        <v>40</v>
      </c>
      <c r="C38" s="99" t="s">
        <v>41</v>
      </c>
      <c r="D38" s="99" t="s">
        <v>42</v>
      </c>
      <c r="E38" s="37"/>
      <c r="F38" s="33" t="s">
        <v>44</v>
      </c>
      <c r="G38" s="33" t="s">
        <v>45</v>
      </c>
      <c r="H38" s="37"/>
      <c r="I38" s="37"/>
      <c r="J38" s="17"/>
    </row>
    <row r="39" spans="1:10" ht="17" x14ac:dyDescent="0.2">
      <c r="A39" s="178" t="s">
        <v>37</v>
      </c>
      <c r="B39" s="7"/>
      <c r="C39" s="7"/>
      <c r="D39" s="36">
        <v>0.18</v>
      </c>
      <c r="E39" s="129">
        <f>B39*C39*D39</f>
        <v>0</v>
      </c>
      <c r="F39" s="130">
        <f>B39</f>
        <v>0</v>
      </c>
      <c r="G39" s="130">
        <f>C39</f>
        <v>0</v>
      </c>
      <c r="H39" s="131" t="s">
        <v>180</v>
      </c>
      <c r="I39" s="132">
        <f>D39*F39*G39</f>
        <v>0</v>
      </c>
      <c r="J39" s="17"/>
    </row>
    <row r="40" spans="1:10" ht="17" x14ac:dyDescent="0.2">
      <c r="A40" s="178"/>
      <c r="B40" s="99" t="s">
        <v>46</v>
      </c>
      <c r="C40" s="99" t="s">
        <v>47</v>
      </c>
      <c r="D40" s="33" t="s">
        <v>48</v>
      </c>
      <c r="E40" s="37"/>
      <c r="F40" s="33" t="s">
        <v>49</v>
      </c>
      <c r="G40" s="33" t="s">
        <v>50</v>
      </c>
      <c r="H40" s="37"/>
      <c r="I40" s="38"/>
      <c r="J40" s="17"/>
    </row>
    <row r="41" spans="1:10" ht="17" x14ac:dyDescent="0.2">
      <c r="A41" s="178" t="s">
        <v>96</v>
      </c>
      <c r="B41" s="7"/>
      <c r="C41" s="7"/>
      <c r="D41" s="36">
        <v>107</v>
      </c>
      <c r="E41" s="129">
        <f>B41*C41*D41</f>
        <v>0</v>
      </c>
      <c r="F41" s="130">
        <f>B41</f>
        <v>0</v>
      </c>
      <c r="G41" s="130">
        <f>C41</f>
        <v>0</v>
      </c>
      <c r="H41" s="131" t="s">
        <v>180</v>
      </c>
      <c r="I41" s="132">
        <f>D41*F41*G41</f>
        <v>0</v>
      </c>
      <c r="J41" s="17"/>
    </row>
    <row r="42" spans="1:10" ht="17" x14ac:dyDescent="0.2">
      <c r="A42" s="178"/>
      <c r="B42" s="99" t="s">
        <v>51</v>
      </c>
      <c r="C42" s="99" t="s">
        <v>52</v>
      </c>
      <c r="D42" s="37"/>
      <c r="E42" s="37"/>
      <c r="F42" s="33" t="s">
        <v>53</v>
      </c>
      <c r="G42" s="33" t="s">
        <v>54</v>
      </c>
      <c r="H42" s="37"/>
      <c r="I42" s="38"/>
      <c r="J42" s="17"/>
    </row>
    <row r="43" spans="1:10" ht="17" x14ac:dyDescent="0.2">
      <c r="A43" s="178" t="s">
        <v>38</v>
      </c>
      <c r="B43" s="7"/>
      <c r="C43" s="8"/>
      <c r="D43" s="37"/>
      <c r="E43" s="129">
        <f>B43*C43</f>
        <v>0</v>
      </c>
      <c r="F43" s="130">
        <f>B43</f>
        <v>0</v>
      </c>
      <c r="G43" s="133">
        <f>C43</f>
        <v>0</v>
      </c>
      <c r="H43" s="134" t="e">
        <f>VLOOKUP("Airline",AA$3:AO$23,$AB$1,0)</f>
        <v>#REF!</v>
      </c>
      <c r="I43" s="132" t="e">
        <f>IF(TRUE,F43*G43*IF(H43=0,1,IF(H43=1,0.8,IF(H43=2,0.75,IF(H43=3,0.7,IF(H43=4,0.5,IF(H43=5,0.35,IF(H43=6,0.2,error))))))),0)</f>
        <v>#REF!</v>
      </c>
      <c r="J43" s="17"/>
    </row>
    <row r="44" spans="1:10" ht="17" x14ac:dyDescent="0.2">
      <c r="A44" s="178"/>
      <c r="B44" s="100" t="s">
        <v>148</v>
      </c>
      <c r="C44" s="100" t="s">
        <v>147</v>
      </c>
      <c r="D44" s="37"/>
      <c r="E44" s="37"/>
      <c r="F44" s="39" t="s">
        <v>148</v>
      </c>
      <c r="G44" s="39" t="s">
        <v>147</v>
      </c>
      <c r="H44" s="40"/>
      <c r="I44" s="38"/>
      <c r="J44" s="18"/>
    </row>
    <row r="45" spans="1:10" ht="18" thickBot="1" x14ac:dyDescent="0.25">
      <c r="A45" s="179" t="s">
        <v>39</v>
      </c>
      <c r="B45" s="7"/>
      <c r="C45" s="8"/>
      <c r="D45" s="41"/>
      <c r="E45" s="129">
        <f>B45*C45</f>
        <v>0</v>
      </c>
      <c r="F45" s="130">
        <f>B45</f>
        <v>0</v>
      </c>
      <c r="G45" s="133">
        <f>C45</f>
        <v>0</v>
      </c>
      <c r="H45" s="134" t="e">
        <f>VLOOKUP("Bus",AA$3:AO$23,$AB$1,0)</f>
        <v>#REF!</v>
      </c>
      <c r="I45" s="132" t="e">
        <f>IF(TRUE,F45*G45*IF(H45=0,1,IF(H45=1,0.8,IF(H45=2,0.75,IF(H45=3,0.7,IF(H45=4,0.5,IF(H45=5,0.35,IF(H45=6,0.2,error))))))),0)</f>
        <v>#REF!</v>
      </c>
      <c r="J45" s="19"/>
    </row>
    <row r="46" spans="1:10" ht="20" thickBot="1" x14ac:dyDescent="0.3">
      <c r="A46" s="75"/>
      <c r="B46" s="69"/>
      <c r="C46" s="69"/>
      <c r="D46" s="69"/>
      <c r="E46" s="62"/>
      <c r="F46" s="62"/>
      <c r="G46" s="62"/>
      <c r="H46" s="62"/>
      <c r="I46" s="31"/>
    </row>
    <row r="47" spans="1:10" ht="25" x14ac:dyDescent="0.3">
      <c r="A47" s="82" t="s">
        <v>55</v>
      </c>
      <c r="B47" s="66"/>
      <c r="C47" s="66"/>
      <c r="D47" s="63"/>
      <c r="E47" s="72"/>
      <c r="F47" s="72"/>
      <c r="G47" s="72"/>
      <c r="H47" s="72"/>
      <c r="I47" s="32"/>
      <c r="J47" s="74" t="s">
        <v>34</v>
      </c>
    </row>
    <row r="48" spans="1:10" ht="17" x14ac:dyDescent="0.2">
      <c r="A48" s="84" t="s">
        <v>56</v>
      </c>
      <c r="B48" s="99" t="s">
        <v>65</v>
      </c>
      <c r="C48" s="99" t="s">
        <v>26</v>
      </c>
      <c r="D48" s="99" t="s">
        <v>27</v>
      </c>
      <c r="E48" s="33" t="s">
        <v>28</v>
      </c>
      <c r="F48" s="33" t="s">
        <v>29</v>
      </c>
      <c r="G48" s="33" t="s">
        <v>30</v>
      </c>
      <c r="H48" s="34" t="s">
        <v>71</v>
      </c>
      <c r="I48" s="35" t="s">
        <v>31</v>
      </c>
      <c r="J48" s="17"/>
    </row>
    <row r="49" spans="1:10" ht="17" x14ac:dyDescent="0.2">
      <c r="A49" s="224"/>
      <c r="B49" s="8" t="s">
        <v>146</v>
      </c>
      <c r="C49" s="7"/>
      <c r="D49" s="8"/>
      <c r="E49" s="129">
        <f t="shared" ref="E49:E53" si="17">C49*D49</f>
        <v>0</v>
      </c>
      <c r="F49" s="130">
        <f t="shared" ref="F49:G54" si="18">C49</f>
        <v>0</v>
      </c>
      <c r="G49" s="130">
        <f t="shared" si="18"/>
        <v>0</v>
      </c>
      <c r="H49" s="134" t="e">
        <f t="shared" ref="H49:H54" si="19">VLOOKUP(B49,AA$3:AO$23,$AB$1,0)</f>
        <v>#REF!</v>
      </c>
      <c r="I49" s="132">
        <f>IF('General Information'!K$2="Yes",F49*G49*IF(H49=0,1,IF(H49=1,0.8,IF(H49=2,0.75,IF(H49=3,0.7,IF(H49=4,0.5,IF(H49=5,0.35,IF(H49=6,0.2,error))))))),0)</f>
        <v>0</v>
      </c>
      <c r="J49" s="17"/>
    </row>
    <row r="50" spans="1:10" ht="17" x14ac:dyDescent="0.2">
      <c r="A50" s="224"/>
      <c r="B50" s="8" t="s">
        <v>146</v>
      </c>
      <c r="C50" s="7"/>
      <c r="D50" s="8"/>
      <c r="E50" s="129">
        <f t="shared" si="17"/>
        <v>0</v>
      </c>
      <c r="F50" s="130">
        <f t="shared" si="18"/>
        <v>0</v>
      </c>
      <c r="G50" s="130">
        <f t="shared" si="18"/>
        <v>0</v>
      </c>
      <c r="H50" s="134" t="e">
        <f t="shared" si="19"/>
        <v>#REF!</v>
      </c>
      <c r="I50" s="132">
        <f>IF('General Information'!K$2="Yes",F50*G50*IF(H50=0,1,IF(H50=1,0.8,IF(H50=2,0.75,IF(H50=3,0.7,IF(H50=4,0.5,IF(H50=5,0.35,IF(H50=6,0.2,error))))))),0)</f>
        <v>0</v>
      </c>
      <c r="J50" s="17"/>
    </row>
    <row r="51" spans="1:10" ht="17" x14ac:dyDescent="0.2">
      <c r="A51" s="224"/>
      <c r="B51" s="8" t="s">
        <v>146</v>
      </c>
      <c r="C51" s="7"/>
      <c r="D51" s="8"/>
      <c r="E51" s="129">
        <f t="shared" si="17"/>
        <v>0</v>
      </c>
      <c r="F51" s="130">
        <f t="shared" si="18"/>
        <v>0</v>
      </c>
      <c r="G51" s="130">
        <f t="shared" si="18"/>
        <v>0</v>
      </c>
      <c r="H51" s="134" t="e">
        <f t="shared" si="19"/>
        <v>#REF!</v>
      </c>
      <c r="I51" s="132">
        <f>IF('General Information'!K$2="Yes",F51*G51*IF(H51=0,1,IF(H51=1,0.8,IF(H51=2,0.75,IF(H51=3,0.7,IF(H51=4,0.5,IF(H51=5,0.35,IF(H51=6,0.2,error))))))),0)</f>
        <v>0</v>
      </c>
      <c r="J51" s="17"/>
    </row>
    <row r="52" spans="1:10" ht="17" x14ac:dyDescent="0.2">
      <c r="A52" s="224"/>
      <c r="B52" s="8" t="s">
        <v>146</v>
      </c>
      <c r="C52" s="7"/>
      <c r="D52" s="8"/>
      <c r="E52" s="129">
        <f t="shared" si="17"/>
        <v>0</v>
      </c>
      <c r="F52" s="130">
        <f t="shared" si="18"/>
        <v>0</v>
      </c>
      <c r="G52" s="130">
        <f t="shared" si="18"/>
        <v>0</v>
      </c>
      <c r="H52" s="134" t="e">
        <f t="shared" si="19"/>
        <v>#REF!</v>
      </c>
      <c r="I52" s="132">
        <f>IF('General Information'!K$2="Yes",F52*G52*IF(H52=0,1,IF(H52=1,0.8,IF(H52=2,0.75,IF(H52=3,0.7,IF(H52=4,0.5,IF(H52=5,0.35,IF(H52=6,0.2,error))))))),0)</f>
        <v>0</v>
      </c>
      <c r="J52" s="17"/>
    </row>
    <row r="53" spans="1:10" ht="16.25" customHeight="1" x14ac:dyDescent="0.2">
      <c r="A53" s="224"/>
      <c r="B53" s="8" t="s">
        <v>146</v>
      </c>
      <c r="C53" s="7"/>
      <c r="D53" s="8"/>
      <c r="E53" s="129">
        <f t="shared" si="17"/>
        <v>0</v>
      </c>
      <c r="F53" s="130">
        <f t="shared" si="18"/>
        <v>0</v>
      </c>
      <c r="G53" s="130">
        <f t="shared" si="18"/>
        <v>0</v>
      </c>
      <c r="H53" s="134" t="e">
        <f t="shared" si="19"/>
        <v>#REF!</v>
      </c>
      <c r="I53" s="132">
        <f>IF('General Information'!K$2="Yes",F53*G53*IF(H53=0,1,IF(H53=1,0.8,IF(H53=2,0.75,IF(H53=3,0.7,IF(H53=4,0.5,IF(H53=5,0.35,IF(H53=6,0.2,error))))))),0)</f>
        <v>0</v>
      </c>
      <c r="J53" s="17"/>
    </row>
    <row r="54" spans="1:10" ht="16" customHeight="1" thickBot="1" x14ac:dyDescent="0.25">
      <c r="A54" s="224"/>
      <c r="B54" s="43" t="s">
        <v>146</v>
      </c>
      <c r="C54" s="7"/>
      <c r="D54" s="43"/>
      <c r="E54" s="129">
        <v>0</v>
      </c>
      <c r="F54" s="135">
        <f t="shared" si="18"/>
        <v>0</v>
      </c>
      <c r="G54" s="135">
        <f t="shared" si="18"/>
        <v>0</v>
      </c>
      <c r="H54" s="134" t="e">
        <f t="shared" si="19"/>
        <v>#REF!</v>
      </c>
      <c r="I54" s="132">
        <f>IF('General Information'!K$2="Yes",F54*G54*IF(H54=0,1,IF(H54=1,0.8,IF(H54=2,0.75,IF(H54=3,0.7,IF(H54=4,0.5,IF(H54=5,0.35,IF(H54=6,0.2,error))))))),0)</f>
        <v>0</v>
      </c>
      <c r="J54" s="18"/>
    </row>
    <row r="55" spans="1:10" ht="17" thickBot="1" x14ac:dyDescent="0.25">
      <c r="A55" s="101"/>
      <c r="B55" s="339" t="s">
        <v>57</v>
      </c>
      <c r="C55" s="339"/>
      <c r="D55" s="339"/>
      <c r="E55" s="129">
        <f>SUM(E37,E39,E41,E43,E45,E49:E54)</f>
        <v>0</v>
      </c>
      <c r="F55" s="344" t="s">
        <v>60</v>
      </c>
      <c r="G55" s="345"/>
      <c r="H55" s="346"/>
      <c r="I55" s="132" t="e">
        <f>SUM(I39,I41,I43,I45,I49:I54)</f>
        <v>#REF!</v>
      </c>
      <c r="J55" s="19"/>
    </row>
    <row r="56" spans="1:10" ht="16" x14ac:dyDescent="0.2">
      <c r="A56" s="101"/>
      <c r="B56" s="339" t="s">
        <v>58</v>
      </c>
      <c r="C56" s="339"/>
      <c r="D56" s="339"/>
      <c r="E56" s="7"/>
      <c r="F56" s="347" t="s">
        <v>149</v>
      </c>
      <c r="G56" s="345"/>
      <c r="H56" s="346"/>
      <c r="I56" s="136">
        <f>E56</f>
        <v>0</v>
      </c>
    </row>
    <row r="57" spans="1:10" ht="17" thickBot="1" x14ac:dyDescent="0.25">
      <c r="A57" s="102"/>
      <c r="B57" s="340" t="s">
        <v>59</v>
      </c>
      <c r="C57" s="340"/>
      <c r="D57" s="340"/>
      <c r="E57" s="138">
        <f>E55*$E56</f>
        <v>0</v>
      </c>
      <c r="F57" s="341" t="s">
        <v>61</v>
      </c>
      <c r="G57" s="342"/>
      <c r="H57" s="343"/>
      <c r="I57" s="137" t="e">
        <f>I56*I55</f>
        <v>#REF!</v>
      </c>
    </row>
    <row r="60" spans="1:10" ht="32" customHeight="1" thickBot="1" x14ac:dyDescent="0.25"/>
    <row r="61" spans="1:10" ht="32" customHeight="1" thickBot="1" x14ac:dyDescent="0.4">
      <c r="A61" s="284" t="s">
        <v>266</v>
      </c>
      <c r="B61" s="285"/>
      <c r="C61" s="285"/>
      <c r="D61" s="285"/>
      <c r="E61" s="285"/>
      <c r="F61" s="285"/>
      <c r="G61" s="285"/>
      <c r="H61" s="285"/>
      <c r="I61" s="286"/>
    </row>
    <row r="62" spans="1:10" ht="28" thickBot="1" x14ac:dyDescent="0.25">
      <c r="A62" s="80" t="s">
        <v>36</v>
      </c>
      <c r="B62" s="282"/>
      <c r="C62" s="282"/>
      <c r="D62" s="282"/>
      <c r="E62" s="282"/>
      <c r="F62" s="282"/>
      <c r="G62" s="282"/>
      <c r="H62" s="282"/>
      <c r="I62" s="283"/>
    </row>
    <row r="63" spans="1:10" ht="20" thickBot="1" x14ac:dyDescent="0.3">
      <c r="A63" s="75"/>
      <c r="B63" s="69"/>
      <c r="C63" s="69"/>
      <c r="D63" s="69"/>
      <c r="E63" s="69"/>
      <c r="F63" s="69"/>
      <c r="G63" s="69"/>
      <c r="H63" s="69"/>
      <c r="I63" s="98"/>
    </row>
    <row r="64" spans="1:10" ht="25" x14ac:dyDescent="0.3">
      <c r="A64" s="82" t="s">
        <v>280</v>
      </c>
      <c r="B64" s="66"/>
      <c r="C64" s="66"/>
      <c r="D64" s="66"/>
      <c r="E64" s="72"/>
      <c r="F64" s="72"/>
      <c r="G64" s="72"/>
      <c r="H64" s="72"/>
      <c r="I64" s="32"/>
      <c r="J64" s="74" t="s">
        <v>34</v>
      </c>
    </row>
    <row r="65" spans="1:10" ht="17" x14ac:dyDescent="0.2">
      <c r="A65" s="84"/>
      <c r="B65" s="99" t="s">
        <v>40</v>
      </c>
      <c r="C65" s="177" t="s">
        <v>225</v>
      </c>
      <c r="D65" s="177" t="s">
        <v>226</v>
      </c>
      <c r="E65" s="33" t="s">
        <v>43</v>
      </c>
      <c r="F65" s="33" t="s">
        <v>44</v>
      </c>
      <c r="G65" s="33" t="s">
        <v>45</v>
      </c>
      <c r="H65" s="34" t="s">
        <v>71</v>
      </c>
      <c r="I65" s="35" t="s">
        <v>31</v>
      </c>
      <c r="J65" s="17"/>
    </row>
    <row r="66" spans="1:10" ht="17" x14ac:dyDescent="0.2">
      <c r="A66" s="178" t="s">
        <v>224</v>
      </c>
      <c r="B66" s="7"/>
      <c r="C66" s="7"/>
      <c r="D66" s="8"/>
      <c r="E66" s="129">
        <f>B66*C66*D66</f>
        <v>0</v>
      </c>
      <c r="F66" s="130">
        <f>B66</f>
        <v>0</v>
      </c>
      <c r="G66" s="130">
        <f>C66</f>
        <v>0</v>
      </c>
      <c r="H66" s="182" t="e">
        <f>VLOOKUP("Car Rental",AA$3:AO$23,$AB$1,0)</f>
        <v>#REF!</v>
      </c>
      <c r="I66" s="132">
        <f>D66*F66*G66</f>
        <v>0</v>
      </c>
      <c r="J66" s="17"/>
    </row>
    <row r="67" spans="1:10" ht="17" x14ac:dyDescent="0.2">
      <c r="A67" s="178"/>
      <c r="B67" s="99" t="s">
        <v>40</v>
      </c>
      <c r="C67" s="99" t="s">
        <v>41</v>
      </c>
      <c r="D67" s="99" t="s">
        <v>42</v>
      </c>
      <c r="E67" s="37"/>
      <c r="F67" s="33" t="s">
        <v>44</v>
      </c>
      <c r="G67" s="33" t="s">
        <v>45</v>
      </c>
      <c r="H67" s="37"/>
      <c r="I67" s="37"/>
      <c r="J67" s="17"/>
    </row>
    <row r="68" spans="1:10" ht="17" x14ac:dyDescent="0.2">
      <c r="A68" s="178" t="s">
        <v>37</v>
      </c>
      <c r="B68" s="7"/>
      <c r="C68" s="7"/>
      <c r="D68" s="36">
        <v>0.18</v>
      </c>
      <c r="E68" s="129">
        <f>B68*C68*D68</f>
        <v>0</v>
      </c>
      <c r="F68" s="130">
        <f>B68</f>
        <v>0</v>
      </c>
      <c r="G68" s="130">
        <f>C68</f>
        <v>0</v>
      </c>
      <c r="H68" s="131" t="s">
        <v>180</v>
      </c>
      <c r="I68" s="132">
        <f>D68*F68*G68</f>
        <v>0</v>
      </c>
      <c r="J68" s="17"/>
    </row>
    <row r="69" spans="1:10" ht="17" x14ac:dyDescent="0.2">
      <c r="A69" s="178"/>
      <c r="B69" s="99" t="s">
        <v>46</v>
      </c>
      <c r="C69" s="99" t="s">
        <v>47</v>
      </c>
      <c r="D69" s="33" t="s">
        <v>48</v>
      </c>
      <c r="E69" s="37"/>
      <c r="F69" s="33" t="s">
        <v>49</v>
      </c>
      <c r="G69" s="33" t="s">
        <v>50</v>
      </c>
      <c r="H69" s="37"/>
      <c r="I69" s="38"/>
      <c r="J69" s="17"/>
    </row>
    <row r="70" spans="1:10" ht="17" x14ac:dyDescent="0.2">
      <c r="A70" s="178" t="s">
        <v>96</v>
      </c>
      <c r="B70" s="7"/>
      <c r="C70" s="7"/>
      <c r="D70" s="36">
        <v>107</v>
      </c>
      <c r="E70" s="129">
        <f>B70*C70*D70</f>
        <v>0</v>
      </c>
      <c r="F70" s="130">
        <f>B70</f>
        <v>0</v>
      </c>
      <c r="G70" s="130">
        <f>C70</f>
        <v>0</v>
      </c>
      <c r="H70" s="131" t="s">
        <v>180</v>
      </c>
      <c r="I70" s="132">
        <f>D70*F70*G70</f>
        <v>0</v>
      </c>
      <c r="J70" s="17"/>
    </row>
    <row r="71" spans="1:10" ht="17" x14ac:dyDescent="0.2">
      <c r="A71" s="178"/>
      <c r="B71" s="99" t="s">
        <v>51</v>
      </c>
      <c r="C71" s="99" t="s">
        <v>52</v>
      </c>
      <c r="D71" s="37"/>
      <c r="E71" s="37"/>
      <c r="F71" s="33" t="s">
        <v>53</v>
      </c>
      <c r="G71" s="33" t="s">
        <v>54</v>
      </c>
      <c r="H71" s="37"/>
      <c r="I71" s="38"/>
      <c r="J71" s="17"/>
    </row>
    <row r="72" spans="1:10" ht="17" x14ac:dyDescent="0.2">
      <c r="A72" s="178" t="s">
        <v>38</v>
      </c>
      <c r="B72" s="7"/>
      <c r="C72" s="8"/>
      <c r="D72" s="37"/>
      <c r="E72" s="129">
        <f>B72*C72</f>
        <v>0</v>
      </c>
      <c r="F72" s="130">
        <f>B72</f>
        <v>0</v>
      </c>
      <c r="G72" s="133">
        <f>C72</f>
        <v>0</v>
      </c>
      <c r="H72" s="134" t="e">
        <f>VLOOKUP("Airline",AA$3:AO$23,$AB$1,0)</f>
        <v>#REF!</v>
      </c>
      <c r="I72" s="132" t="e">
        <f>IF(TRUE,F72*G72*IF(H72=0,1,IF(H72=1,0.8,IF(H72=2,0.75,IF(H72=3,0.7,IF(H72=4,0.5,IF(H72=5,0.35,IF(H72=6,0.2,error))))))),0)</f>
        <v>#REF!</v>
      </c>
      <c r="J72" s="17"/>
    </row>
    <row r="73" spans="1:10" ht="17" x14ac:dyDescent="0.2">
      <c r="A73" s="178"/>
      <c r="B73" s="100" t="s">
        <v>148</v>
      </c>
      <c r="C73" s="100" t="s">
        <v>147</v>
      </c>
      <c r="D73" s="37"/>
      <c r="E73" s="37"/>
      <c r="F73" s="39" t="s">
        <v>148</v>
      </c>
      <c r="G73" s="39" t="s">
        <v>147</v>
      </c>
      <c r="H73" s="40"/>
      <c r="I73" s="38"/>
      <c r="J73" s="18"/>
    </row>
    <row r="74" spans="1:10" ht="18" thickBot="1" x14ac:dyDescent="0.25">
      <c r="A74" s="179" t="s">
        <v>39</v>
      </c>
      <c r="B74" s="7"/>
      <c r="C74" s="8"/>
      <c r="D74" s="41"/>
      <c r="E74" s="129">
        <f>B74*C74</f>
        <v>0</v>
      </c>
      <c r="F74" s="130">
        <f>B74</f>
        <v>0</v>
      </c>
      <c r="G74" s="133">
        <f>C74</f>
        <v>0</v>
      </c>
      <c r="H74" s="134" t="e">
        <f>VLOOKUP("Bus",AA$3:AO$23,$AB$1,0)</f>
        <v>#REF!</v>
      </c>
      <c r="I74" s="132" t="e">
        <f>IF(TRUE,F74*G74*IF(H74=0,1,IF(H74=1,0.8,IF(H74=2,0.75,IF(H74=3,0.7,IF(H74=4,0.5,IF(H74=5,0.35,IF(H74=6,0.2,error))))))),0)</f>
        <v>#REF!</v>
      </c>
      <c r="J74" s="19"/>
    </row>
    <row r="75" spans="1:10" ht="20" thickBot="1" x14ac:dyDescent="0.3">
      <c r="A75" s="75"/>
      <c r="B75" s="69"/>
      <c r="C75" s="69"/>
      <c r="D75" s="69"/>
      <c r="E75" s="62"/>
      <c r="F75" s="62"/>
      <c r="G75" s="62"/>
      <c r="H75" s="62"/>
      <c r="I75" s="31"/>
    </row>
    <row r="76" spans="1:10" ht="25" x14ac:dyDescent="0.3">
      <c r="A76" s="82" t="s">
        <v>55</v>
      </c>
      <c r="B76" s="66"/>
      <c r="C76" s="66"/>
      <c r="D76" s="63"/>
      <c r="E76" s="72"/>
      <c r="F76" s="72"/>
      <c r="G76" s="72"/>
      <c r="H76" s="72"/>
      <c r="I76" s="32"/>
      <c r="J76" s="74" t="s">
        <v>34</v>
      </c>
    </row>
    <row r="77" spans="1:10" ht="17" x14ac:dyDescent="0.2">
      <c r="A77" s="84" t="s">
        <v>56</v>
      </c>
      <c r="B77" s="99" t="s">
        <v>65</v>
      </c>
      <c r="C77" s="99" t="s">
        <v>26</v>
      </c>
      <c r="D77" s="99" t="s">
        <v>27</v>
      </c>
      <c r="E77" s="33" t="s">
        <v>28</v>
      </c>
      <c r="F77" s="33" t="s">
        <v>29</v>
      </c>
      <c r="G77" s="33" t="s">
        <v>30</v>
      </c>
      <c r="H77" s="34" t="s">
        <v>71</v>
      </c>
      <c r="I77" s="35" t="s">
        <v>31</v>
      </c>
      <c r="J77" s="17"/>
    </row>
    <row r="78" spans="1:10" ht="17" x14ac:dyDescent="0.2">
      <c r="A78" s="224"/>
      <c r="B78" s="58" t="s">
        <v>146</v>
      </c>
      <c r="C78" s="7"/>
      <c r="D78" s="8"/>
      <c r="E78" s="129">
        <f t="shared" ref="E78:E83" si="20">C78*D78</f>
        <v>0</v>
      </c>
      <c r="F78" s="130">
        <f t="shared" ref="F78:G83" si="21">C78</f>
        <v>0</v>
      </c>
      <c r="G78" s="130">
        <f t="shared" si="21"/>
        <v>0</v>
      </c>
      <c r="H78" s="134" t="e">
        <f t="shared" ref="H78:H83" si="22">VLOOKUP(B78,AA$3:AO$23,$AB$1,0)</f>
        <v>#REF!</v>
      </c>
      <c r="I78" s="132">
        <f>IF('General Information'!K$2="Yes",F78*G78*IF(H78=0,1,IF(H78=1,0.8,IF(H78=2,0.75,IF(H78=3,0.7,IF(H78=4,0.5,IF(H78=5,0.35,IF(H78=6,0.2,error))))))),0)</f>
        <v>0</v>
      </c>
      <c r="J78" s="17"/>
    </row>
    <row r="79" spans="1:10" ht="17" x14ac:dyDescent="0.2">
      <c r="A79" s="9"/>
      <c r="B79" s="16" t="s">
        <v>146</v>
      </c>
      <c r="C79" s="7"/>
      <c r="D79" s="8"/>
      <c r="E79" s="129">
        <f t="shared" si="20"/>
        <v>0</v>
      </c>
      <c r="F79" s="130">
        <f t="shared" si="21"/>
        <v>0</v>
      </c>
      <c r="G79" s="130">
        <f t="shared" si="21"/>
        <v>0</v>
      </c>
      <c r="H79" s="134" t="e">
        <f t="shared" si="22"/>
        <v>#REF!</v>
      </c>
      <c r="I79" s="132">
        <f>IF('General Information'!K$2="Yes",F79*G79*IF(H79=0,1,IF(H79=1,0.8,IF(H79=2,0.75,IF(H79=3,0.7,IF(H79=4,0.5,IF(H79=5,0.35,IF(H79=6,0.2,error))))))),0)</f>
        <v>0</v>
      </c>
      <c r="J79" s="17"/>
    </row>
    <row r="80" spans="1:10" ht="16.25" customHeight="1" x14ac:dyDescent="0.2">
      <c r="A80" s="9"/>
      <c r="B80" s="16" t="s">
        <v>146</v>
      </c>
      <c r="C80" s="7"/>
      <c r="D80" s="8"/>
      <c r="E80" s="129">
        <f t="shared" si="20"/>
        <v>0</v>
      </c>
      <c r="F80" s="130">
        <f t="shared" si="21"/>
        <v>0</v>
      </c>
      <c r="G80" s="130">
        <f t="shared" si="21"/>
        <v>0</v>
      </c>
      <c r="H80" s="134" t="e">
        <f t="shared" si="22"/>
        <v>#REF!</v>
      </c>
      <c r="I80" s="132">
        <f>IF('General Information'!K$2="Yes",F80*G80*IF(H80=0,1,IF(H80=1,0.8,IF(H80=2,0.75,IF(H80=3,0.7,IF(H80=4,0.5,IF(H80=5,0.35,IF(H80=6,0.2,error))))))),0)</f>
        <v>0</v>
      </c>
      <c r="J80" s="17"/>
    </row>
    <row r="81" spans="1:10" ht="16" customHeight="1" x14ac:dyDescent="0.2">
      <c r="A81" s="9"/>
      <c r="B81" s="16" t="s">
        <v>146</v>
      </c>
      <c r="C81" s="7"/>
      <c r="D81" s="8"/>
      <c r="E81" s="129">
        <f t="shared" si="20"/>
        <v>0</v>
      </c>
      <c r="F81" s="130">
        <f t="shared" si="21"/>
        <v>0</v>
      </c>
      <c r="G81" s="130">
        <f t="shared" si="21"/>
        <v>0</v>
      </c>
      <c r="H81" s="134" t="e">
        <f t="shared" si="22"/>
        <v>#REF!</v>
      </c>
      <c r="I81" s="132">
        <f>IF('General Information'!K$2="Yes",F81*G81*IF(H81=0,1,IF(H81=1,0.8,IF(H81=2,0.75,IF(H81=3,0.7,IF(H81=4,0.5,IF(H81=5,0.35,IF(H81=6,0.2,error))))))),0)</f>
        <v>0</v>
      </c>
      <c r="J81" s="17"/>
    </row>
    <row r="82" spans="1:10" ht="16.25" customHeight="1" x14ac:dyDescent="0.2">
      <c r="A82" s="9"/>
      <c r="B82" s="7" t="s">
        <v>146</v>
      </c>
      <c r="C82" s="7"/>
      <c r="D82" s="8"/>
      <c r="E82" s="129">
        <f t="shared" si="20"/>
        <v>0</v>
      </c>
      <c r="F82" s="130">
        <f t="shared" si="21"/>
        <v>0</v>
      </c>
      <c r="G82" s="130">
        <f t="shared" si="21"/>
        <v>0</v>
      </c>
      <c r="H82" s="134" t="e">
        <f t="shared" si="22"/>
        <v>#REF!</v>
      </c>
      <c r="I82" s="132">
        <f>IF('General Information'!K$2="Yes",F82*G82*IF(H82=0,1,IF(H82=1,0.8,IF(H82=2,0.75,IF(H82=3,0.7,IF(H82=4,0.5,IF(H82=5,0.35,IF(H82=6,0.2,error))))))),0)</f>
        <v>0</v>
      </c>
      <c r="J82" s="17"/>
    </row>
    <row r="83" spans="1:10" ht="17" x14ac:dyDescent="0.2">
      <c r="A83" s="9"/>
      <c r="B83" s="7" t="s">
        <v>146</v>
      </c>
      <c r="C83" s="7"/>
      <c r="D83" s="8"/>
      <c r="E83" s="129">
        <f t="shared" si="20"/>
        <v>0</v>
      </c>
      <c r="F83" s="135">
        <f t="shared" si="21"/>
        <v>0</v>
      </c>
      <c r="G83" s="135">
        <f t="shared" si="21"/>
        <v>0</v>
      </c>
      <c r="H83" s="134" t="e">
        <f t="shared" si="22"/>
        <v>#REF!</v>
      </c>
      <c r="I83" s="132">
        <f>IF('General Information'!K$2="Yes",F83*G83*IF(H83=0,1,IF(H83=1,0.8,IF(H83=2,0.75,IF(H83=3,0.7,IF(H83=4,0.5,IF(H83=5,0.35,IF(H83=6,0.2,error))))))),0)</f>
        <v>0</v>
      </c>
      <c r="J83" s="18"/>
    </row>
    <row r="84" spans="1:10" ht="17" thickBot="1" x14ac:dyDescent="0.25">
      <c r="A84" s="101"/>
      <c r="B84" s="339" t="s">
        <v>57</v>
      </c>
      <c r="C84" s="339"/>
      <c r="D84" s="339"/>
      <c r="E84" s="129">
        <f>SUM(E66,E68,E70,E72,E74,E78:E83)</f>
        <v>0</v>
      </c>
      <c r="F84" s="344" t="s">
        <v>60</v>
      </c>
      <c r="G84" s="345"/>
      <c r="H84" s="346"/>
      <c r="I84" s="132" t="e">
        <f>SUM(I68,I70,I72,I74,I78:I83)</f>
        <v>#REF!</v>
      </c>
      <c r="J84" s="19"/>
    </row>
    <row r="85" spans="1:10" ht="16" x14ac:dyDescent="0.2">
      <c r="A85" s="101"/>
      <c r="B85" s="339" t="s">
        <v>58</v>
      </c>
      <c r="C85" s="339"/>
      <c r="D85" s="339"/>
      <c r="E85" s="7"/>
      <c r="F85" s="347" t="s">
        <v>149</v>
      </c>
      <c r="G85" s="345"/>
      <c r="H85" s="346"/>
      <c r="I85" s="136">
        <f>E85</f>
        <v>0</v>
      </c>
    </row>
    <row r="86" spans="1:10" ht="17" thickBot="1" x14ac:dyDescent="0.25">
      <c r="A86" s="102"/>
      <c r="B86" s="340" t="s">
        <v>59</v>
      </c>
      <c r="C86" s="340"/>
      <c r="D86" s="340"/>
      <c r="E86" s="138">
        <f>E84*$E85</f>
        <v>0</v>
      </c>
      <c r="F86" s="341" t="s">
        <v>61</v>
      </c>
      <c r="G86" s="342"/>
      <c r="H86" s="343"/>
      <c r="I86" s="137" t="e">
        <f>I85*I84</f>
        <v>#REF!</v>
      </c>
    </row>
    <row r="87" spans="1:10" x14ac:dyDescent="0.2">
      <c r="E87" s="26"/>
      <c r="F87" s="26"/>
      <c r="G87" s="26"/>
      <c r="H87" s="26"/>
      <c r="I87" s="26"/>
    </row>
    <row r="89" spans="1:10" ht="16" thickBot="1" x14ac:dyDescent="0.25"/>
    <row r="90" spans="1:10" ht="32" thickBot="1" x14ac:dyDescent="0.4">
      <c r="A90" s="284" t="s">
        <v>267</v>
      </c>
      <c r="B90" s="285"/>
      <c r="C90" s="285"/>
      <c r="D90" s="285"/>
      <c r="E90" s="285"/>
      <c r="F90" s="285"/>
      <c r="G90" s="285"/>
      <c r="H90" s="285"/>
      <c r="I90" s="286"/>
    </row>
    <row r="91" spans="1:10" ht="28" thickBot="1" x14ac:dyDescent="0.25">
      <c r="A91" s="80" t="s">
        <v>36</v>
      </c>
      <c r="B91" s="282"/>
      <c r="C91" s="282"/>
      <c r="D91" s="282"/>
      <c r="E91" s="282"/>
      <c r="F91" s="282"/>
      <c r="G91" s="282"/>
      <c r="H91" s="282"/>
      <c r="I91" s="283"/>
    </row>
    <row r="92" spans="1:10" ht="20" thickBot="1" x14ac:dyDescent="0.3">
      <c r="A92" s="75"/>
      <c r="B92" s="69"/>
      <c r="C92" s="69"/>
      <c r="D92" s="69"/>
      <c r="E92" s="69"/>
      <c r="F92" s="69"/>
      <c r="G92" s="69"/>
      <c r="H92" s="69"/>
      <c r="I92" s="98"/>
    </row>
    <row r="93" spans="1:10" ht="25" x14ac:dyDescent="0.3">
      <c r="A93" s="82" t="s">
        <v>280</v>
      </c>
      <c r="B93" s="66"/>
      <c r="C93" s="66"/>
      <c r="D93" s="66"/>
      <c r="E93" s="72"/>
      <c r="F93" s="72"/>
      <c r="G93" s="72"/>
      <c r="H93" s="72"/>
      <c r="I93" s="32"/>
      <c r="J93" s="74" t="s">
        <v>34</v>
      </c>
    </row>
    <row r="94" spans="1:10" ht="17" x14ac:dyDescent="0.2">
      <c r="A94" s="178"/>
      <c r="B94" s="99" t="s">
        <v>40</v>
      </c>
      <c r="C94" s="177" t="s">
        <v>225</v>
      </c>
      <c r="D94" s="177" t="s">
        <v>226</v>
      </c>
      <c r="E94" s="33" t="s">
        <v>43</v>
      </c>
      <c r="F94" s="33" t="s">
        <v>44</v>
      </c>
      <c r="G94" s="33" t="s">
        <v>45</v>
      </c>
      <c r="H94" s="34" t="s">
        <v>71</v>
      </c>
      <c r="I94" s="35" t="s">
        <v>31</v>
      </c>
      <c r="J94" s="17"/>
    </row>
    <row r="95" spans="1:10" ht="17" x14ac:dyDescent="0.2">
      <c r="A95" s="178" t="s">
        <v>224</v>
      </c>
      <c r="B95" s="7"/>
      <c r="C95" s="7"/>
      <c r="D95" s="8"/>
      <c r="E95" s="129">
        <f>B95*C95*D95</f>
        <v>0</v>
      </c>
      <c r="F95" s="130">
        <f>B95</f>
        <v>0</v>
      </c>
      <c r="G95" s="130">
        <f>C95</f>
        <v>0</v>
      </c>
      <c r="H95" s="182" t="e">
        <f>VLOOKUP("Car Rental",AA$3:AO$23,$AB$1,0)</f>
        <v>#REF!</v>
      </c>
      <c r="I95" s="132">
        <f>D95*F95*G95</f>
        <v>0</v>
      </c>
      <c r="J95" s="17"/>
    </row>
    <row r="96" spans="1:10" ht="17" x14ac:dyDescent="0.2">
      <c r="A96" s="178"/>
      <c r="B96" s="99" t="s">
        <v>40</v>
      </c>
      <c r="C96" s="99" t="s">
        <v>41</v>
      </c>
      <c r="D96" s="99" t="s">
        <v>42</v>
      </c>
      <c r="E96" s="37"/>
      <c r="F96" s="33" t="s">
        <v>44</v>
      </c>
      <c r="G96" s="33" t="s">
        <v>45</v>
      </c>
      <c r="H96" s="37"/>
      <c r="I96" s="37"/>
      <c r="J96" s="17"/>
    </row>
    <row r="97" spans="1:10" ht="17" x14ac:dyDescent="0.2">
      <c r="A97" s="178" t="s">
        <v>37</v>
      </c>
      <c r="B97" s="226"/>
      <c r="C97" s="226"/>
      <c r="D97" s="36">
        <v>0.18</v>
      </c>
      <c r="E97" s="129">
        <f>B97*C97*D97</f>
        <v>0</v>
      </c>
      <c r="F97" s="130">
        <f>B97</f>
        <v>0</v>
      </c>
      <c r="G97" s="130">
        <f>C97</f>
        <v>0</v>
      </c>
      <c r="H97" s="131" t="s">
        <v>180</v>
      </c>
      <c r="I97" s="132">
        <f>D97*F97*G97</f>
        <v>0</v>
      </c>
      <c r="J97" s="17"/>
    </row>
    <row r="98" spans="1:10" ht="17" x14ac:dyDescent="0.2">
      <c r="A98" s="178"/>
      <c r="B98" s="99" t="s">
        <v>46</v>
      </c>
      <c r="C98" s="99" t="s">
        <v>47</v>
      </c>
      <c r="D98" s="33" t="s">
        <v>48</v>
      </c>
      <c r="E98" s="37"/>
      <c r="F98" s="33" t="s">
        <v>49</v>
      </c>
      <c r="G98" s="33" t="s">
        <v>50</v>
      </c>
      <c r="H98" s="37"/>
      <c r="I98" s="38"/>
      <c r="J98" s="17"/>
    </row>
    <row r="99" spans="1:10" ht="17" x14ac:dyDescent="0.2">
      <c r="A99" s="178" t="s">
        <v>96</v>
      </c>
      <c r="B99" s="7"/>
      <c r="C99" s="7"/>
      <c r="D99" s="36">
        <v>107</v>
      </c>
      <c r="E99" s="129">
        <f>B99*C99*D99</f>
        <v>0</v>
      </c>
      <c r="F99" s="130">
        <f>B99</f>
        <v>0</v>
      </c>
      <c r="G99" s="130">
        <f>C99</f>
        <v>0</v>
      </c>
      <c r="H99" s="131" t="s">
        <v>180</v>
      </c>
      <c r="I99" s="132">
        <f>D99*F99*G99</f>
        <v>0</v>
      </c>
      <c r="J99" s="17"/>
    </row>
    <row r="100" spans="1:10" ht="17" x14ac:dyDescent="0.2">
      <c r="A100" s="178"/>
      <c r="B100" s="99" t="s">
        <v>51</v>
      </c>
      <c r="C100" s="99" t="s">
        <v>52</v>
      </c>
      <c r="D100" s="37"/>
      <c r="E100" s="37"/>
      <c r="F100" s="33" t="s">
        <v>53</v>
      </c>
      <c r="G100" s="33" t="s">
        <v>54</v>
      </c>
      <c r="H100" s="37"/>
      <c r="I100" s="38"/>
      <c r="J100" s="17"/>
    </row>
    <row r="101" spans="1:10" ht="17" x14ac:dyDescent="0.2">
      <c r="A101" s="178" t="s">
        <v>38</v>
      </c>
      <c r="B101" s="7"/>
      <c r="C101" s="8"/>
      <c r="D101" s="37"/>
      <c r="E101" s="129">
        <f>B101*C101</f>
        <v>0</v>
      </c>
      <c r="F101" s="130">
        <f>B101</f>
        <v>0</v>
      </c>
      <c r="G101" s="133">
        <f>C101</f>
        <v>0</v>
      </c>
      <c r="H101" s="134" t="e">
        <f>VLOOKUP("Airline",AA$3:AO$23,$AB$1,0)</f>
        <v>#REF!</v>
      </c>
      <c r="I101" s="132" t="e">
        <f>IF(TRUE,F101*G101*IF(H101=0,1,IF(H101=1,0.8,IF(H101=2,0.75,IF(H101=3,0.7,IF(H101=4,0.5,IF(H101=5,0.35,IF(H101=6,0.2,error))))))),0)</f>
        <v>#REF!</v>
      </c>
      <c r="J101" s="17"/>
    </row>
    <row r="102" spans="1:10" ht="17" x14ac:dyDescent="0.2">
      <c r="A102" s="178"/>
      <c r="B102" s="100" t="s">
        <v>148</v>
      </c>
      <c r="C102" s="100" t="s">
        <v>147</v>
      </c>
      <c r="D102" s="37"/>
      <c r="E102" s="37"/>
      <c r="F102" s="39" t="s">
        <v>148</v>
      </c>
      <c r="G102" s="39" t="s">
        <v>147</v>
      </c>
      <c r="H102" s="40"/>
      <c r="I102" s="38"/>
      <c r="J102" s="18"/>
    </row>
    <row r="103" spans="1:10" ht="18" thickBot="1" x14ac:dyDescent="0.25">
      <c r="A103" s="179" t="s">
        <v>39</v>
      </c>
      <c r="B103" s="7"/>
      <c r="C103" s="8"/>
      <c r="D103" s="41"/>
      <c r="E103" s="129">
        <f>B103*C103</f>
        <v>0</v>
      </c>
      <c r="F103" s="130">
        <f>B103</f>
        <v>0</v>
      </c>
      <c r="G103" s="133">
        <f>C103</f>
        <v>0</v>
      </c>
      <c r="H103" s="134" t="e">
        <f>VLOOKUP("Bus",AA$3:AO$23,$AB$1,0)</f>
        <v>#REF!</v>
      </c>
      <c r="I103" s="132" t="e">
        <f>IF(TRUE,F103*G103*IF(H103=0,1,IF(H103=1,0.8,IF(H103=2,0.75,IF(H103=3,0.7,IF(H103=4,0.5,IF(H103=5,0.35,IF(H103=6,0.2,error))))))),0)</f>
        <v>#REF!</v>
      </c>
      <c r="J103" s="19"/>
    </row>
    <row r="104" spans="1:10" ht="20" thickBot="1" x14ac:dyDescent="0.3">
      <c r="A104" s="75"/>
      <c r="B104" s="69"/>
      <c r="C104" s="69"/>
      <c r="D104" s="69"/>
      <c r="E104" s="62"/>
      <c r="F104" s="62"/>
      <c r="G104" s="62"/>
      <c r="H104" s="62"/>
      <c r="I104" s="31"/>
    </row>
    <row r="105" spans="1:10" ht="25" x14ac:dyDescent="0.3">
      <c r="A105" s="82" t="s">
        <v>55</v>
      </c>
      <c r="B105" s="66"/>
      <c r="C105" s="66"/>
      <c r="D105" s="63"/>
      <c r="E105" s="72"/>
      <c r="F105" s="72"/>
      <c r="G105" s="72"/>
      <c r="H105" s="72"/>
      <c r="I105" s="32"/>
      <c r="J105" s="74" t="s">
        <v>34</v>
      </c>
    </row>
    <row r="106" spans="1:10" ht="17" x14ac:dyDescent="0.2">
      <c r="A106" s="84" t="s">
        <v>56</v>
      </c>
      <c r="B106" s="99" t="s">
        <v>65</v>
      </c>
      <c r="C106" s="99" t="s">
        <v>26</v>
      </c>
      <c r="D106" s="99" t="s">
        <v>27</v>
      </c>
      <c r="E106" s="33" t="s">
        <v>28</v>
      </c>
      <c r="F106" s="33" t="s">
        <v>29</v>
      </c>
      <c r="G106" s="33" t="s">
        <v>30</v>
      </c>
      <c r="H106" s="34" t="s">
        <v>71</v>
      </c>
      <c r="I106" s="35" t="s">
        <v>31</v>
      </c>
      <c r="J106" s="17"/>
    </row>
    <row r="107" spans="1:10" ht="16.25" customHeight="1" x14ac:dyDescent="0.2">
      <c r="A107" s="59"/>
      <c r="B107" s="58" t="s">
        <v>146</v>
      </c>
      <c r="C107" s="7"/>
      <c r="D107" s="8"/>
      <c r="E107" s="129">
        <f t="shared" ref="E107:E112" si="23">C107*D107</f>
        <v>0</v>
      </c>
      <c r="F107" s="130">
        <f t="shared" ref="F107:G112" si="24">C107</f>
        <v>0</v>
      </c>
      <c r="G107" s="130">
        <f t="shared" si="24"/>
        <v>0</v>
      </c>
      <c r="H107" s="134" t="e">
        <f t="shared" ref="H107:H112" si="25">VLOOKUP(B107,AA$3:AO$23,$AB$1,0)</f>
        <v>#REF!</v>
      </c>
      <c r="I107" s="132">
        <f>IF('General Information'!K$2="Yes",F107*G107*IF(H107=0,1,IF(H107=1,0.8,IF(H107=2,0.75,IF(H107=3,0.7,IF(H107=4,0.5,IF(H107=5,0.35,IF(H107=6,0.2,error))))))),0)</f>
        <v>0</v>
      </c>
      <c r="J107" s="17"/>
    </row>
    <row r="108" spans="1:10" ht="16" customHeight="1" x14ac:dyDescent="0.2">
      <c r="A108" s="9"/>
      <c r="B108" s="16" t="s">
        <v>146</v>
      </c>
      <c r="C108" s="7"/>
      <c r="D108" s="8"/>
      <c r="E108" s="129">
        <f t="shared" si="23"/>
        <v>0</v>
      </c>
      <c r="F108" s="130">
        <f t="shared" si="24"/>
        <v>0</v>
      </c>
      <c r="G108" s="130">
        <f t="shared" si="24"/>
        <v>0</v>
      </c>
      <c r="H108" s="134" t="e">
        <f t="shared" si="25"/>
        <v>#REF!</v>
      </c>
      <c r="I108" s="132">
        <f>IF('General Information'!K$2="Yes",F108*G108*IF(H108=0,1,IF(H108=1,0.8,IF(H108=2,0.75,IF(H108=3,0.7,IF(H108=4,0.5,IF(H108=5,0.35,IF(H108=6,0.2,error))))))),0)</f>
        <v>0</v>
      </c>
      <c r="J108" s="17"/>
    </row>
    <row r="109" spans="1:10" ht="16.25" customHeight="1" x14ac:dyDescent="0.2">
      <c r="A109" s="9"/>
      <c r="B109" s="16" t="s">
        <v>146</v>
      </c>
      <c r="C109" s="7"/>
      <c r="D109" s="8"/>
      <c r="E109" s="129">
        <f t="shared" si="23"/>
        <v>0</v>
      </c>
      <c r="F109" s="130">
        <f t="shared" si="24"/>
        <v>0</v>
      </c>
      <c r="G109" s="130">
        <f t="shared" si="24"/>
        <v>0</v>
      </c>
      <c r="H109" s="134" t="e">
        <f t="shared" si="25"/>
        <v>#REF!</v>
      </c>
      <c r="I109" s="132">
        <f>IF('General Information'!K$2="Yes",F109*G109*IF(H109=0,1,IF(H109=1,0.8,IF(H109=2,0.75,IF(H109=3,0.7,IF(H109=4,0.5,IF(H109=5,0.35,IF(H109=6,0.2,error))))))),0)</f>
        <v>0</v>
      </c>
      <c r="J109" s="17"/>
    </row>
    <row r="110" spans="1:10" ht="17" x14ac:dyDescent="0.2">
      <c r="A110" s="9"/>
      <c r="B110" s="16" t="s">
        <v>146</v>
      </c>
      <c r="C110" s="7"/>
      <c r="D110" s="8"/>
      <c r="E110" s="129">
        <f t="shared" si="23"/>
        <v>0</v>
      </c>
      <c r="F110" s="130">
        <f t="shared" si="24"/>
        <v>0</v>
      </c>
      <c r="G110" s="130">
        <f t="shared" si="24"/>
        <v>0</v>
      </c>
      <c r="H110" s="134" t="e">
        <f t="shared" si="25"/>
        <v>#REF!</v>
      </c>
      <c r="I110" s="132">
        <f>IF('General Information'!K$2="Yes",F110*G110*IF(H110=0,1,IF(H110=1,0.8,IF(H110=2,0.75,IF(H110=3,0.7,IF(H110=4,0.5,IF(H110=5,0.35,IF(H110=6,0.2,error))))))),0)</f>
        <v>0</v>
      </c>
      <c r="J110" s="17"/>
    </row>
    <row r="111" spans="1:10" ht="17" x14ac:dyDescent="0.2">
      <c r="A111" s="9"/>
      <c r="B111" s="7" t="s">
        <v>146</v>
      </c>
      <c r="C111" s="7"/>
      <c r="D111" s="8"/>
      <c r="E111" s="129">
        <f t="shared" si="23"/>
        <v>0</v>
      </c>
      <c r="F111" s="130">
        <f t="shared" si="24"/>
        <v>0</v>
      </c>
      <c r="G111" s="130">
        <f t="shared" si="24"/>
        <v>0</v>
      </c>
      <c r="H111" s="134" t="e">
        <f t="shared" si="25"/>
        <v>#REF!</v>
      </c>
      <c r="I111" s="132">
        <f>IF('General Information'!K$2="Yes",F111*G111*IF(H111=0,1,IF(H111=1,0.8,IF(H111=2,0.75,IF(H111=3,0.7,IF(H111=4,0.5,IF(H111=5,0.35,IF(H111=6,0.2,error))))))),0)</f>
        <v>0</v>
      </c>
      <c r="J111" s="17"/>
    </row>
    <row r="112" spans="1:10" ht="17" x14ac:dyDescent="0.2">
      <c r="A112" s="9"/>
      <c r="B112" s="7" t="s">
        <v>146</v>
      </c>
      <c r="C112" s="7"/>
      <c r="D112" s="8"/>
      <c r="E112" s="129">
        <f t="shared" si="23"/>
        <v>0</v>
      </c>
      <c r="F112" s="135">
        <f t="shared" si="24"/>
        <v>0</v>
      </c>
      <c r="G112" s="135">
        <f t="shared" si="24"/>
        <v>0</v>
      </c>
      <c r="H112" s="134" t="e">
        <f t="shared" si="25"/>
        <v>#REF!</v>
      </c>
      <c r="I112" s="132">
        <f>IF('General Information'!K$2="Yes",F112*G112*IF(H112=0,1,IF(H112=1,0.8,IF(H112=2,0.75,IF(H112=3,0.7,IF(H112=4,0.5,IF(H112=5,0.35,IF(H112=6,0.2,error))))))),0)</f>
        <v>0</v>
      </c>
      <c r="J112" s="18"/>
    </row>
    <row r="113" spans="1:10" ht="17" thickBot="1" x14ac:dyDescent="0.25">
      <c r="A113" s="101"/>
      <c r="B113" s="339" t="s">
        <v>57</v>
      </c>
      <c r="C113" s="339"/>
      <c r="D113" s="339"/>
      <c r="E113" s="129">
        <f>SUM(E95,E97,E99,E101,E103,E107:E112)</f>
        <v>0</v>
      </c>
      <c r="F113" s="344" t="s">
        <v>60</v>
      </c>
      <c r="G113" s="345"/>
      <c r="H113" s="346"/>
      <c r="I113" s="132" t="e">
        <f>SUM(I97,I99,I101,I103,I107:I112)</f>
        <v>#REF!</v>
      </c>
      <c r="J113" s="19"/>
    </row>
    <row r="114" spans="1:10" ht="16" x14ac:dyDescent="0.2">
      <c r="A114" s="101"/>
      <c r="B114" s="339" t="s">
        <v>58</v>
      </c>
      <c r="C114" s="339"/>
      <c r="D114" s="339"/>
      <c r="E114" s="7"/>
      <c r="F114" s="347" t="s">
        <v>149</v>
      </c>
      <c r="G114" s="345"/>
      <c r="H114" s="346"/>
      <c r="I114" s="136">
        <f>E114</f>
        <v>0</v>
      </c>
    </row>
    <row r="115" spans="1:10" ht="17" thickBot="1" x14ac:dyDescent="0.25">
      <c r="A115" s="102"/>
      <c r="B115" s="340" t="s">
        <v>59</v>
      </c>
      <c r="C115" s="340"/>
      <c r="D115" s="340"/>
      <c r="E115" s="138">
        <f>E113*$E114</f>
        <v>0</v>
      </c>
      <c r="F115" s="341" t="s">
        <v>61</v>
      </c>
      <c r="G115" s="342"/>
      <c r="H115" s="343"/>
      <c r="I115" s="137" t="e">
        <f>I114*I113</f>
        <v>#REF!</v>
      </c>
    </row>
    <row r="118" spans="1:10" ht="16" thickBot="1" x14ac:dyDescent="0.25"/>
    <row r="119" spans="1:10" ht="32" thickBot="1" x14ac:dyDescent="0.4">
      <c r="A119" s="284" t="s">
        <v>274</v>
      </c>
      <c r="B119" s="285"/>
      <c r="C119" s="285"/>
      <c r="D119" s="285"/>
      <c r="E119" s="285"/>
      <c r="F119" s="285"/>
      <c r="G119" s="285"/>
      <c r="H119" s="285"/>
      <c r="I119" s="286"/>
    </row>
    <row r="120" spans="1:10" ht="28" thickBot="1" x14ac:dyDescent="0.25">
      <c r="A120" s="80" t="s">
        <v>36</v>
      </c>
      <c r="B120" s="303"/>
      <c r="C120" s="303"/>
      <c r="D120" s="303"/>
      <c r="E120" s="303"/>
      <c r="F120" s="303"/>
      <c r="G120" s="303"/>
      <c r="H120" s="303"/>
      <c r="I120" s="293"/>
    </row>
    <row r="121" spans="1:10" ht="20" thickBot="1" x14ac:dyDescent="0.3">
      <c r="A121" s="75"/>
      <c r="B121" s="69"/>
      <c r="C121" s="69"/>
      <c r="D121" s="69"/>
      <c r="E121" s="69"/>
      <c r="F121" s="69"/>
      <c r="G121" s="69"/>
      <c r="H121" s="69"/>
      <c r="I121" s="98"/>
    </row>
    <row r="122" spans="1:10" ht="25" x14ac:dyDescent="0.3">
      <c r="A122" s="82" t="s">
        <v>280</v>
      </c>
      <c r="B122" s="66"/>
      <c r="C122" s="66"/>
      <c r="D122" s="66"/>
      <c r="E122" s="72"/>
      <c r="F122" s="72"/>
      <c r="G122" s="72"/>
      <c r="H122" s="72"/>
      <c r="I122" s="32"/>
      <c r="J122" s="74" t="s">
        <v>34</v>
      </c>
    </row>
    <row r="123" spans="1:10" ht="17" x14ac:dyDescent="0.2">
      <c r="A123" s="178"/>
      <c r="B123" s="99" t="s">
        <v>40</v>
      </c>
      <c r="C123" s="177" t="s">
        <v>225</v>
      </c>
      <c r="D123" s="177" t="s">
        <v>226</v>
      </c>
      <c r="E123" s="33" t="s">
        <v>43</v>
      </c>
      <c r="F123" s="33" t="s">
        <v>44</v>
      </c>
      <c r="G123" s="33" t="s">
        <v>45</v>
      </c>
      <c r="H123" s="34" t="s">
        <v>71</v>
      </c>
      <c r="I123" s="35" t="s">
        <v>31</v>
      </c>
      <c r="J123" s="17"/>
    </row>
    <row r="124" spans="1:10" ht="17" x14ac:dyDescent="0.2">
      <c r="A124" s="178" t="s">
        <v>224</v>
      </c>
      <c r="B124" s="7"/>
      <c r="C124" s="7"/>
      <c r="D124" s="8"/>
      <c r="E124" s="129">
        <f>B124*C124*D124</f>
        <v>0</v>
      </c>
      <c r="F124" s="130">
        <f>B124</f>
        <v>0</v>
      </c>
      <c r="G124" s="130">
        <f>C124</f>
        <v>0</v>
      </c>
      <c r="H124" s="182" t="e">
        <f>VLOOKUP("Car Rental",AA$3:AO$23,$AB$1,0)</f>
        <v>#REF!</v>
      </c>
      <c r="I124" s="132">
        <f>D124*F124*G124</f>
        <v>0</v>
      </c>
      <c r="J124" s="17"/>
    </row>
    <row r="125" spans="1:10" ht="17" x14ac:dyDescent="0.2">
      <c r="A125" s="178"/>
      <c r="B125" s="99" t="s">
        <v>40</v>
      </c>
      <c r="C125" s="99" t="s">
        <v>41</v>
      </c>
      <c r="D125" s="99" t="s">
        <v>42</v>
      </c>
      <c r="E125" s="37"/>
      <c r="F125" s="33" t="s">
        <v>44</v>
      </c>
      <c r="G125" s="33" t="s">
        <v>45</v>
      </c>
      <c r="H125" s="37"/>
      <c r="I125" s="37"/>
      <c r="J125" s="17"/>
    </row>
    <row r="126" spans="1:10" ht="17" x14ac:dyDescent="0.2">
      <c r="A126" s="178" t="s">
        <v>37</v>
      </c>
      <c r="B126" s="226"/>
      <c r="C126" s="226"/>
      <c r="D126" s="36">
        <v>0.18</v>
      </c>
      <c r="E126" s="129">
        <f>B126*C126*D126</f>
        <v>0</v>
      </c>
      <c r="F126" s="130">
        <f>B126</f>
        <v>0</v>
      </c>
      <c r="G126" s="130">
        <f>C126</f>
        <v>0</v>
      </c>
      <c r="H126" s="131" t="s">
        <v>180</v>
      </c>
      <c r="I126" s="132">
        <f>D126*F126*G126</f>
        <v>0</v>
      </c>
      <c r="J126" s="17"/>
    </row>
    <row r="127" spans="1:10" ht="17" x14ac:dyDescent="0.2">
      <c r="A127" s="178"/>
      <c r="B127" s="99" t="s">
        <v>46</v>
      </c>
      <c r="C127" s="99" t="s">
        <v>47</v>
      </c>
      <c r="D127" s="33" t="s">
        <v>48</v>
      </c>
      <c r="E127" s="37"/>
      <c r="F127" s="33" t="s">
        <v>49</v>
      </c>
      <c r="G127" s="33" t="s">
        <v>50</v>
      </c>
      <c r="H127" s="37"/>
      <c r="I127" s="38"/>
      <c r="J127" s="17"/>
    </row>
    <row r="128" spans="1:10" ht="17" x14ac:dyDescent="0.2">
      <c r="A128" s="178" t="s">
        <v>96</v>
      </c>
      <c r="B128" s="7"/>
      <c r="C128" s="7"/>
      <c r="D128" s="36">
        <v>107</v>
      </c>
      <c r="E128" s="129">
        <f>B128*C128*D128</f>
        <v>0</v>
      </c>
      <c r="F128" s="130">
        <f>B128</f>
        <v>0</v>
      </c>
      <c r="G128" s="130">
        <f>C128</f>
        <v>0</v>
      </c>
      <c r="H128" s="131" t="s">
        <v>180</v>
      </c>
      <c r="I128" s="132">
        <f>D128*F128*G128</f>
        <v>0</v>
      </c>
      <c r="J128" s="17"/>
    </row>
    <row r="129" spans="1:10" ht="17" x14ac:dyDescent="0.2">
      <c r="A129" s="178"/>
      <c r="B129" s="99" t="s">
        <v>51</v>
      </c>
      <c r="C129" s="99" t="s">
        <v>52</v>
      </c>
      <c r="D129" s="37"/>
      <c r="E129" s="37"/>
      <c r="F129" s="33" t="s">
        <v>53</v>
      </c>
      <c r="G129" s="33" t="s">
        <v>54</v>
      </c>
      <c r="H129" s="37"/>
      <c r="I129" s="38"/>
      <c r="J129" s="17"/>
    </row>
    <row r="130" spans="1:10" ht="17" x14ac:dyDescent="0.2">
      <c r="A130" s="178" t="s">
        <v>38</v>
      </c>
      <c r="B130" s="7"/>
      <c r="C130" s="8"/>
      <c r="D130" s="37"/>
      <c r="E130" s="129">
        <f>B130*C130</f>
        <v>0</v>
      </c>
      <c r="F130" s="130">
        <f>B130</f>
        <v>0</v>
      </c>
      <c r="G130" s="133">
        <f>C130</f>
        <v>0</v>
      </c>
      <c r="H130" s="134" t="e">
        <f>VLOOKUP("Airline",AA$3:AO$23,$AB$1,0)</f>
        <v>#REF!</v>
      </c>
      <c r="I130" s="132" t="e">
        <f>IF(TRUE,F130*G130*IF(H130=0,1,IF(H130=1,0.8,IF(H130=2,0.75,IF(H130=3,0.7,IF(H130=4,0.5,IF(H130=5,0.35,IF(H130=6,0.2,error))))))),0)</f>
        <v>#REF!</v>
      </c>
      <c r="J130" s="17"/>
    </row>
    <row r="131" spans="1:10" ht="17" x14ac:dyDescent="0.2">
      <c r="A131" s="178"/>
      <c r="B131" s="100" t="s">
        <v>148</v>
      </c>
      <c r="C131" s="100" t="s">
        <v>147</v>
      </c>
      <c r="D131" s="37"/>
      <c r="E131" s="37"/>
      <c r="F131" s="39" t="s">
        <v>148</v>
      </c>
      <c r="G131" s="39" t="s">
        <v>147</v>
      </c>
      <c r="H131" s="40"/>
      <c r="I131" s="38"/>
      <c r="J131" s="18"/>
    </row>
    <row r="132" spans="1:10" ht="18" thickBot="1" x14ac:dyDescent="0.25">
      <c r="A132" s="179" t="s">
        <v>39</v>
      </c>
      <c r="B132" s="7"/>
      <c r="C132" s="8"/>
      <c r="D132" s="41"/>
      <c r="E132" s="129">
        <f>B132*C132</f>
        <v>0</v>
      </c>
      <c r="F132" s="130">
        <f>B132</f>
        <v>0</v>
      </c>
      <c r="G132" s="133">
        <f>C132</f>
        <v>0</v>
      </c>
      <c r="H132" s="134" t="e">
        <f>VLOOKUP("Bus",AA$3:AO$23,$AB$1,0)</f>
        <v>#REF!</v>
      </c>
      <c r="I132" s="132" t="e">
        <f>IF(TRUE,F132*G132*IF(H132=0,1,IF(H132=1,0.8,IF(H132=2,0.75,IF(H132=3,0.7,IF(H132=4,0.5,IF(H132=5,0.35,IF(H132=6,0.2,error))))))),0)</f>
        <v>#REF!</v>
      </c>
      <c r="J132" s="19"/>
    </row>
    <row r="133" spans="1:10" ht="20" thickBot="1" x14ac:dyDescent="0.3">
      <c r="A133" s="75"/>
      <c r="B133" s="69"/>
      <c r="C133" s="69"/>
      <c r="D133" s="69"/>
      <c r="E133" s="62"/>
      <c r="F133" s="62"/>
      <c r="G133" s="62"/>
      <c r="H133" s="62"/>
      <c r="I133" s="31"/>
    </row>
    <row r="134" spans="1:10" ht="25" x14ac:dyDescent="0.3">
      <c r="A134" s="82" t="s">
        <v>55</v>
      </c>
      <c r="B134" s="66"/>
      <c r="C134" s="66"/>
      <c r="D134" s="63"/>
      <c r="E134" s="72"/>
      <c r="F134" s="72"/>
      <c r="G134" s="72"/>
      <c r="H134" s="72"/>
      <c r="I134" s="32"/>
      <c r="J134" s="74" t="s">
        <v>34</v>
      </c>
    </row>
    <row r="135" spans="1:10" ht="16" customHeight="1" x14ac:dyDescent="0.2">
      <c r="A135" s="84" t="s">
        <v>56</v>
      </c>
      <c r="B135" s="99" t="s">
        <v>65</v>
      </c>
      <c r="C135" s="99" t="s">
        <v>26</v>
      </c>
      <c r="D135" s="99" t="s">
        <v>27</v>
      </c>
      <c r="E135" s="33" t="s">
        <v>28</v>
      </c>
      <c r="F135" s="33" t="s">
        <v>29</v>
      </c>
      <c r="G135" s="33" t="s">
        <v>30</v>
      </c>
      <c r="H135" s="34" t="s">
        <v>71</v>
      </c>
      <c r="I135" s="35" t="s">
        <v>31</v>
      </c>
      <c r="J135" s="17"/>
    </row>
    <row r="136" spans="1:10" ht="16.25" customHeight="1" x14ac:dyDescent="0.2">
      <c r="A136" s="59"/>
      <c r="B136" s="58" t="s">
        <v>146</v>
      </c>
      <c r="C136" s="7"/>
      <c r="D136" s="8"/>
      <c r="E136" s="129">
        <f t="shared" ref="E136:E141" si="26">C136*D136</f>
        <v>0</v>
      </c>
      <c r="F136" s="130">
        <f t="shared" ref="F136:G141" si="27">C136</f>
        <v>0</v>
      </c>
      <c r="G136" s="130">
        <f t="shared" si="27"/>
        <v>0</v>
      </c>
      <c r="H136" s="134" t="e">
        <f t="shared" ref="H136:H141" si="28">VLOOKUP(B136,AA$3:AO$23,$AB$1,0)</f>
        <v>#REF!</v>
      </c>
      <c r="I136" s="132">
        <f>IF('General Information'!K$2="Yes",F136*G136*IF(H136=0,1,IF(H136=1,0.8,IF(H136=2,0.75,IF(H136=3,0.7,IF(H136=4,0.5,IF(H136=5,0.35,IF(H136=6,0.2,error))))))),0)</f>
        <v>0</v>
      </c>
      <c r="J136" s="17"/>
    </row>
    <row r="137" spans="1:10" ht="17" x14ac:dyDescent="0.2">
      <c r="A137" s="9"/>
      <c r="B137" s="16" t="s">
        <v>146</v>
      </c>
      <c r="C137" s="7"/>
      <c r="D137" s="8"/>
      <c r="E137" s="129">
        <f t="shared" si="26"/>
        <v>0</v>
      </c>
      <c r="F137" s="130">
        <f t="shared" si="27"/>
        <v>0</v>
      </c>
      <c r="G137" s="130">
        <f t="shared" si="27"/>
        <v>0</v>
      </c>
      <c r="H137" s="134" t="e">
        <f t="shared" si="28"/>
        <v>#REF!</v>
      </c>
      <c r="I137" s="132">
        <f>IF('General Information'!K$2="Yes",F137*G137*IF(H137=0,1,IF(H137=1,0.8,IF(H137=2,0.75,IF(H137=3,0.7,IF(H137=4,0.5,IF(H137=5,0.35,IF(H137=6,0.2,error))))))),0)</f>
        <v>0</v>
      </c>
      <c r="J137" s="17"/>
    </row>
    <row r="138" spans="1:10" ht="17" x14ac:dyDescent="0.2">
      <c r="A138" s="9"/>
      <c r="B138" s="16" t="s">
        <v>146</v>
      </c>
      <c r="C138" s="7"/>
      <c r="D138" s="8"/>
      <c r="E138" s="129">
        <f t="shared" si="26"/>
        <v>0</v>
      </c>
      <c r="F138" s="130">
        <f t="shared" si="27"/>
        <v>0</v>
      </c>
      <c r="G138" s="130">
        <f t="shared" si="27"/>
        <v>0</v>
      </c>
      <c r="H138" s="134" t="e">
        <f t="shared" si="28"/>
        <v>#REF!</v>
      </c>
      <c r="I138" s="132">
        <f>IF('General Information'!K$2="Yes",F138*G138*IF(H138=0,1,IF(H138=1,0.8,IF(H138=2,0.75,IF(H138=3,0.7,IF(H138=4,0.5,IF(H138=5,0.35,IF(H138=6,0.2,error))))))),0)</f>
        <v>0</v>
      </c>
      <c r="J138" s="17"/>
    </row>
    <row r="139" spans="1:10" ht="17" x14ac:dyDescent="0.2">
      <c r="A139" s="9"/>
      <c r="B139" s="16" t="s">
        <v>146</v>
      </c>
      <c r="C139" s="7"/>
      <c r="D139" s="8"/>
      <c r="E139" s="129">
        <f t="shared" si="26"/>
        <v>0</v>
      </c>
      <c r="F139" s="130">
        <f t="shared" si="27"/>
        <v>0</v>
      </c>
      <c r="G139" s="130">
        <f t="shared" si="27"/>
        <v>0</v>
      </c>
      <c r="H139" s="134" t="e">
        <f t="shared" si="28"/>
        <v>#REF!</v>
      </c>
      <c r="I139" s="132">
        <f>IF('General Information'!K$2="Yes",F139*G139*IF(H139=0,1,IF(H139=1,0.8,IF(H139=2,0.75,IF(H139=3,0.7,IF(H139=4,0.5,IF(H139=5,0.35,IF(H139=6,0.2,error))))))),0)</f>
        <v>0</v>
      </c>
      <c r="J139" s="17"/>
    </row>
    <row r="140" spans="1:10" ht="17" x14ac:dyDescent="0.2">
      <c r="A140" s="9"/>
      <c r="B140" s="7" t="s">
        <v>146</v>
      </c>
      <c r="C140" s="7"/>
      <c r="D140" s="8"/>
      <c r="E140" s="129">
        <f t="shared" si="26"/>
        <v>0</v>
      </c>
      <c r="F140" s="130">
        <f t="shared" si="27"/>
        <v>0</v>
      </c>
      <c r="G140" s="130">
        <f t="shared" si="27"/>
        <v>0</v>
      </c>
      <c r="H140" s="134" t="e">
        <f t="shared" si="28"/>
        <v>#REF!</v>
      </c>
      <c r="I140" s="132">
        <f>IF('General Information'!K$2="Yes",F140*G140*IF(H140=0,1,IF(H140=1,0.8,IF(H140=2,0.75,IF(H140=3,0.7,IF(H140=4,0.5,IF(H140=5,0.35,IF(H140=6,0.2,error))))))),0)</f>
        <v>0</v>
      </c>
      <c r="J140" s="17"/>
    </row>
    <row r="141" spans="1:10" ht="17" x14ac:dyDescent="0.2">
      <c r="A141" s="9"/>
      <c r="B141" s="7" t="s">
        <v>146</v>
      </c>
      <c r="C141" s="7"/>
      <c r="D141" s="8"/>
      <c r="E141" s="129">
        <f t="shared" si="26"/>
        <v>0</v>
      </c>
      <c r="F141" s="135">
        <f t="shared" si="27"/>
        <v>0</v>
      </c>
      <c r="G141" s="135">
        <f t="shared" si="27"/>
        <v>0</v>
      </c>
      <c r="H141" s="134" t="e">
        <f t="shared" si="28"/>
        <v>#REF!</v>
      </c>
      <c r="I141" s="132">
        <f>IF('General Information'!K$2="Yes",F141*G141*IF(H141=0,1,IF(H141=1,0.8,IF(H141=2,0.75,IF(H141=3,0.7,IF(H141=4,0.5,IF(H141=5,0.35,IF(H141=6,0.2,error))))))),0)</f>
        <v>0</v>
      </c>
      <c r="J141" s="18"/>
    </row>
    <row r="142" spans="1:10" ht="17" thickBot="1" x14ac:dyDescent="0.25">
      <c r="A142" s="101"/>
      <c r="B142" s="339" t="s">
        <v>57</v>
      </c>
      <c r="C142" s="339"/>
      <c r="D142" s="339"/>
      <c r="E142" s="129">
        <f>SUM(E124,E126,E128,E130,E132,E136:E141)</f>
        <v>0</v>
      </c>
      <c r="F142" s="344" t="s">
        <v>60</v>
      </c>
      <c r="G142" s="345"/>
      <c r="H142" s="346"/>
      <c r="I142" s="132" t="e">
        <f>SUM(I126,I128,I130,I132,I136:I141)</f>
        <v>#REF!</v>
      </c>
      <c r="J142" s="19"/>
    </row>
    <row r="143" spans="1:10" ht="16" x14ac:dyDescent="0.2">
      <c r="A143" s="101"/>
      <c r="B143" s="339" t="s">
        <v>58</v>
      </c>
      <c r="C143" s="339"/>
      <c r="D143" s="339"/>
      <c r="E143" s="7"/>
      <c r="F143" s="347" t="s">
        <v>149</v>
      </c>
      <c r="G143" s="345"/>
      <c r="H143" s="346"/>
      <c r="I143" s="136">
        <f>E143</f>
        <v>0</v>
      </c>
    </row>
    <row r="144" spans="1:10" ht="17" thickBot="1" x14ac:dyDescent="0.25">
      <c r="A144" s="102"/>
      <c r="B144" s="340" t="s">
        <v>59</v>
      </c>
      <c r="C144" s="340"/>
      <c r="D144" s="340"/>
      <c r="E144" s="138">
        <f>E142*$E143</f>
        <v>0</v>
      </c>
      <c r="F144" s="341" t="s">
        <v>61</v>
      </c>
      <c r="G144" s="342"/>
      <c r="H144" s="343"/>
      <c r="I144" s="137" t="e">
        <f>I143*I142</f>
        <v>#REF!</v>
      </c>
    </row>
    <row r="145" spans="1:10" x14ac:dyDescent="0.2">
      <c r="E145" s="26"/>
      <c r="F145" s="26"/>
      <c r="G145" s="26"/>
      <c r="H145" s="26"/>
      <c r="I145" s="26"/>
    </row>
    <row r="147" spans="1:10" ht="16" thickBot="1" x14ac:dyDescent="0.25"/>
    <row r="148" spans="1:10" ht="32" thickBot="1" x14ac:dyDescent="0.4">
      <c r="A148" s="284" t="s">
        <v>269</v>
      </c>
      <c r="B148" s="285"/>
      <c r="C148" s="285"/>
      <c r="D148" s="285"/>
      <c r="E148" s="285"/>
      <c r="F148" s="285"/>
      <c r="G148" s="285"/>
      <c r="H148" s="285"/>
      <c r="I148" s="286"/>
    </row>
    <row r="149" spans="1:10" ht="28" thickBot="1" x14ac:dyDescent="0.25">
      <c r="A149" s="80" t="s">
        <v>36</v>
      </c>
      <c r="B149" s="282"/>
      <c r="C149" s="303"/>
      <c r="D149" s="303"/>
      <c r="E149" s="303"/>
      <c r="F149" s="303"/>
      <c r="G149" s="303"/>
      <c r="H149" s="303"/>
      <c r="I149" s="293"/>
    </row>
    <row r="150" spans="1:10" ht="20" thickBot="1" x14ac:dyDescent="0.3">
      <c r="A150" s="75"/>
      <c r="B150" s="69"/>
      <c r="C150" s="69"/>
      <c r="D150" s="69"/>
      <c r="E150" s="69"/>
      <c r="F150" s="69"/>
      <c r="G150" s="69"/>
      <c r="H150" s="69"/>
      <c r="I150" s="98"/>
    </row>
    <row r="151" spans="1:10" ht="25" x14ac:dyDescent="0.3">
      <c r="A151" s="82" t="s">
        <v>280</v>
      </c>
      <c r="B151" s="66"/>
      <c r="C151" s="66"/>
      <c r="D151" s="66"/>
      <c r="E151" s="72"/>
      <c r="F151" s="72"/>
      <c r="G151" s="72"/>
      <c r="H151" s="72"/>
      <c r="I151" s="32"/>
      <c r="J151" s="74" t="s">
        <v>34</v>
      </c>
    </row>
    <row r="152" spans="1:10" ht="17" x14ac:dyDescent="0.2">
      <c r="A152" s="84"/>
      <c r="B152" s="99" t="s">
        <v>40</v>
      </c>
      <c r="C152" s="177" t="s">
        <v>225</v>
      </c>
      <c r="D152" s="177" t="s">
        <v>226</v>
      </c>
      <c r="E152" s="33" t="s">
        <v>43</v>
      </c>
      <c r="F152" s="33" t="s">
        <v>44</v>
      </c>
      <c r="G152" s="33" t="s">
        <v>45</v>
      </c>
      <c r="H152" s="34" t="s">
        <v>71</v>
      </c>
      <c r="I152" s="35" t="s">
        <v>31</v>
      </c>
      <c r="J152" s="17"/>
    </row>
    <row r="153" spans="1:10" ht="17" x14ac:dyDescent="0.2">
      <c r="A153" s="178" t="s">
        <v>224</v>
      </c>
      <c r="B153" s="7"/>
      <c r="C153" s="7"/>
      <c r="D153" s="8"/>
      <c r="E153" s="129">
        <f>B153*C153*D153</f>
        <v>0</v>
      </c>
      <c r="F153" s="130">
        <f>B153</f>
        <v>0</v>
      </c>
      <c r="G153" s="130">
        <f>C153</f>
        <v>0</v>
      </c>
      <c r="H153" s="182" t="e">
        <f>VLOOKUP("Car Rental",AA$3:AO$23,$AB$1,0)</f>
        <v>#REF!</v>
      </c>
      <c r="I153" s="132">
        <f>D153*F153*G153</f>
        <v>0</v>
      </c>
      <c r="J153" s="17"/>
    </row>
    <row r="154" spans="1:10" ht="17" x14ac:dyDescent="0.2">
      <c r="A154" s="178"/>
      <c r="B154" s="99" t="s">
        <v>40</v>
      </c>
      <c r="C154" s="99" t="s">
        <v>41</v>
      </c>
      <c r="D154" s="99" t="s">
        <v>42</v>
      </c>
      <c r="E154" s="37"/>
      <c r="F154" s="33" t="s">
        <v>44</v>
      </c>
      <c r="G154" s="33" t="s">
        <v>45</v>
      </c>
      <c r="H154" s="37"/>
      <c r="I154" s="37"/>
      <c r="J154" s="17"/>
    </row>
    <row r="155" spans="1:10" ht="17" x14ac:dyDescent="0.2">
      <c r="A155" s="178" t="s">
        <v>37</v>
      </c>
      <c r="B155" s="7"/>
      <c r="C155" s="7"/>
      <c r="D155" s="36">
        <v>0.18</v>
      </c>
      <c r="E155" s="129">
        <f>B155*C155*D155</f>
        <v>0</v>
      </c>
      <c r="F155" s="130">
        <f>B155</f>
        <v>0</v>
      </c>
      <c r="G155" s="130">
        <f>C155</f>
        <v>0</v>
      </c>
      <c r="H155" s="131" t="s">
        <v>180</v>
      </c>
      <c r="I155" s="132">
        <f>D155*F155*G155</f>
        <v>0</v>
      </c>
      <c r="J155" s="17"/>
    </row>
    <row r="156" spans="1:10" ht="17" x14ac:dyDescent="0.2">
      <c r="A156" s="178"/>
      <c r="B156" s="99" t="s">
        <v>46</v>
      </c>
      <c r="C156" s="99" t="s">
        <v>47</v>
      </c>
      <c r="D156" s="33" t="s">
        <v>48</v>
      </c>
      <c r="E156" s="37"/>
      <c r="F156" s="33" t="s">
        <v>49</v>
      </c>
      <c r="G156" s="33" t="s">
        <v>50</v>
      </c>
      <c r="H156" s="37"/>
      <c r="I156" s="38"/>
      <c r="J156" s="17"/>
    </row>
    <row r="157" spans="1:10" ht="17" x14ac:dyDescent="0.2">
      <c r="A157" s="178" t="s">
        <v>96</v>
      </c>
      <c r="B157" s="7"/>
      <c r="C157" s="7"/>
      <c r="D157" s="36">
        <v>107</v>
      </c>
      <c r="E157" s="129">
        <f>B157*C157*D157</f>
        <v>0</v>
      </c>
      <c r="F157" s="130">
        <f>B157</f>
        <v>0</v>
      </c>
      <c r="G157" s="130">
        <f>C157</f>
        <v>0</v>
      </c>
      <c r="H157" s="131" t="s">
        <v>180</v>
      </c>
      <c r="I157" s="132">
        <f>D157*F157*G157</f>
        <v>0</v>
      </c>
      <c r="J157" s="17"/>
    </row>
    <row r="158" spans="1:10" ht="17" x14ac:dyDescent="0.2">
      <c r="A158" s="178"/>
      <c r="B158" s="99" t="s">
        <v>51</v>
      </c>
      <c r="C158" s="99" t="s">
        <v>52</v>
      </c>
      <c r="D158" s="37"/>
      <c r="E158" s="37"/>
      <c r="F158" s="33" t="s">
        <v>53</v>
      </c>
      <c r="G158" s="33" t="s">
        <v>54</v>
      </c>
      <c r="H158" s="37"/>
      <c r="I158" s="38"/>
      <c r="J158" s="17"/>
    </row>
    <row r="159" spans="1:10" ht="17" x14ac:dyDescent="0.2">
      <c r="A159" s="178" t="s">
        <v>38</v>
      </c>
      <c r="B159" s="7"/>
      <c r="C159" s="8"/>
      <c r="D159" s="37"/>
      <c r="E159" s="129">
        <f>B159*C159</f>
        <v>0</v>
      </c>
      <c r="F159" s="130">
        <f>B159</f>
        <v>0</v>
      </c>
      <c r="G159" s="133">
        <f>C159</f>
        <v>0</v>
      </c>
      <c r="H159" s="134" t="e">
        <f>VLOOKUP("Airline",AA$3:AO$23,$AB$1,0)</f>
        <v>#REF!</v>
      </c>
      <c r="I159" s="132" t="e">
        <f>IF(TRUE,F159*G159*IF(H159=0,1,IF(H159=1,0.8,IF(H159=2,0.75,IF(H159=3,0.7,IF(H159=4,0.5,IF(H159=5,0.35,IF(H159=6,0.2,error))))))),0)</f>
        <v>#REF!</v>
      </c>
      <c r="J159" s="17"/>
    </row>
    <row r="160" spans="1:10" ht="17" x14ac:dyDescent="0.2">
      <c r="A160" s="178"/>
      <c r="B160" s="100" t="s">
        <v>148</v>
      </c>
      <c r="C160" s="100" t="s">
        <v>147</v>
      </c>
      <c r="D160" s="37"/>
      <c r="E160" s="37"/>
      <c r="F160" s="39" t="s">
        <v>148</v>
      </c>
      <c r="G160" s="39" t="s">
        <v>147</v>
      </c>
      <c r="H160" s="40"/>
      <c r="I160" s="38"/>
      <c r="J160" s="18"/>
    </row>
    <row r="161" spans="1:10" ht="16.25" customHeight="1" thickBot="1" x14ac:dyDescent="0.25">
      <c r="A161" s="179" t="s">
        <v>39</v>
      </c>
      <c r="B161" s="7"/>
      <c r="C161" s="8"/>
      <c r="D161" s="41"/>
      <c r="E161" s="129">
        <f>B161*C161</f>
        <v>0</v>
      </c>
      <c r="F161" s="130">
        <f>B161</f>
        <v>0</v>
      </c>
      <c r="G161" s="133">
        <f>C161</f>
        <v>0</v>
      </c>
      <c r="H161" s="134" t="e">
        <f>VLOOKUP("Bus",AA$3:AO$23,$AB$1,0)</f>
        <v>#REF!</v>
      </c>
      <c r="I161" s="132" t="e">
        <f>IF(TRUE,F161*G161*IF(H161=0,1,IF(H161=1,0.8,IF(H161=2,0.75,IF(H161=3,0.7,IF(H161=4,0.5,IF(H161=5,0.35,IF(H161=6,0.2,error))))))),0)</f>
        <v>#REF!</v>
      </c>
      <c r="J161" s="19"/>
    </row>
    <row r="162" spans="1:10" ht="16" customHeight="1" thickBot="1" x14ac:dyDescent="0.3">
      <c r="A162" s="75"/>
      <c r="B162" s="69"/>
      <c r="C162" s="69"/>
      <c r="D162" s="69"/>
      <c r="E162" s="62"/>
      <c r="F162" s="62"/>
      <c r="G162" s="62"/>
      <c r="H162" s="62"/>
      <c r="I162" s="31"/>
    </row>
    <row r="163" spans="1:10" ht="25" x14ac:dyDescent="0.3">
      <c r="A163" s="82" t="s">
        <v>55</v>
      </c>
      <c r="B163" s="66"/>
      <c r="C163" s="66"/>
      <c r="D163" s="63"/>
      <c r="E163" s="72"/>
      <c r="F163" s="72"/>
      <c r="G163" s="72"/>
      <c r="H163" s="72"/>
      <c r="I163" s="32"/>
      <c r="J163" s="74" t="s">
        <v>34</v>
      </c>
    </row>
    <row r="164" spans="1:10" ht="17" x14ac:dyDescent="0.2">
      <c r="A164" s="84" t="s">
        <v>56</v>
      </c>
      <c r="B164" s="99" t="s">
        <v>65</v>
      </c>
      <c r="C164" s="99" t="s">
        <v>26</v>
      </c>
      <c r="D164" s="99" t="s">
        <v>27</v>
      </c>
      <c r="E164" s="33" t="s">
        <v>28</v>
      </c>
      <c r="F164" s="33" t="s">
        <v>29</v>
      </c>
      <c r="G164" s="33" t="s">
        <v>30</v>
      </c>
      <c r="H164" s="34" t="s">
        <v>71</v>
      </c>
      <c r="I164" s="35" t="s">
        <v>31</v>
      </c>
      <c r="J164" s="17"/>
    </row>
    <row r="165" spans="1:10" ht="17" x14ac:dyDescent="0.2">
      <c r="A165" s="224"/>
      <c r="B165" s="58" t="s">
        <v>146</v>
      </c>
      <c r="C165" s="7"/>
      <c r="D165" s="8"/>
      <c r="E165" s="129">
        <f t="shared" ref="E165:E170" si="29">C165*D165</f>
        <v>0</v>
      </c>
      <c r="F165" s="130">
        <f t="shared" ref="F165:G170" si="30">C165</f>
        <v>0</v>
      </c>
      <c r="G165" s="130">
        <f t="shared" si="30"/>
        <v>0</v>
      </c>
      <c r="H165" s="134" t="e">
        <f t="shared" ref="H165:H170" si="31">VLOOKUP(B165,AA$3:AO$23,$AB$1,0)</f>
        <v>#REF!</v>
      </c>
      <c r="I165" s="132">
        <f>IF('General Information'!K$2="Yes",F165*G165*IF(H165=0,1,IF(H165=1,0.8,IF(H165=2,0.75,IF(H165=3,0.7,IF(H165=4,0.5,IF(H165=5,0.35,IF(H165=6,0.2,error))))))),0)</f>
        <v>0</v>
      </c>
      <c r="J165" s="17"/>
    </row>
    <row r="166" spans="1:10" ht="17" x14ac:dyDescent="0.2">
      <c r="A166" s="9"/>
      <c r="B166" s="16" t="s">
        <v>146</v>
      </c>
      <c r="C166" s="7"/>
      <c r="D166" s="8"/>
      <c r="E166" s="129">
        <f t="shared" si="29"/>
        <v>0</v>
      </c>
      <c r="F166" s="130">
        <f t="shared" si="30"/>
        <v>0</v>
      </c>
      <c r="G166" s="130">
        <f t="shared" si="30"/>
        <v>0</v>
      </c>
      <c r="H166" s="134" t="e">
        <f t="shared" si="31"/>
        <v>#REF!</v>
      </c>
      <c r="I166" s="132">
        <f>IF('General Information'!K$2="Yes",F166*G166*IF(H166=0,1,IF(H166=1,0.8,IF(H166=2,0.75,IF(H166=3,0.7,IF(H166=4,0.5,IF(H166=5,0.35,IF(H166=6,0.2,error))))))),0)</f>
        <v>0</v>
      </c>
      <c r="J166" s="17"/>
    </row>
    <row r="167" spans="1:10" ht="17" x14ac:dyDescent="0.2">
      <c r="A167" s="9"/>
      <c r="B167" s="16" t="s">
        <v>146</v>
      </c>
      <c r="C167" s="7"/>
      <c r="D167" s="8"/>
      <c r="E167" s="129">
        <f t="shared" si="29"/>
        <v>0</v>
      </c>
      <c r="F167" s="130">
        <f t="shared" si="30"/>
        <v>0</v>
      </c>
      <c r="G167" s="130">
        <f t="shared" si="30"/>
        <v>0</v>
      </c>
      <c r="H167" s="134" t="e">
        <f t="shared" si="31"/>
        <v>#REF!</v>
      </c>
      <c r="I167" s="132">
        <f>IF('General Information'!K$2="Yes",F167*G167*IF(H167=0,1,IF(H167=1,0.8,IF(H167=2,0.75,IF(H167=3,0.7,IF(H167=4,0.5,IF(H167=5,0.35,IF(H167=6,0.2,error))))))),0)</f>
        <v>0</v>
      </c>
      <c r="J167" s="17"/>
    </row>
    <row r="168" spans="1:10" ht="17" x14ac:dyDescent="0.2">
      <c r="A168" s="9"/>
      <c r="B168" s="16" t="s">
        <v>146</v>
      </c>
      <c r="C168" s="7"/>
      <c r="D168" s="8"/>
      <c r="E168" s="129">
        <f t="shared" si="29"/>
        <v>0</v>
      </c>
      <c r="F168" s="130">
        <f t="shared" si="30"/>
        <v>0</v>
      </c>
      <c r="G168" s="130">
        <f t="shared" si="30"/>
        <v>0</v>
      </c>
      <c r="H168" s="134" t="e">
        <f t="shared" si="31"/>
        <v>#REF!</v>
      </c>
      <c r="I168" s="132">
        <f>IF('General Information'!K$2="Yes",F168*G168*IF(H168=0,1,IF(H168=1,0.8,IF(H168=2,0.75,IF(H168=3,0.7,IF(H168=4,0.5,IF(H168=5,0.35,IF(H168=6,0.2,error))))))),0)</f>
        <v>0</v>
      </c>
      <c r="J168" s="17"/>
    </row>
    <row r="169" spans="1:10" ht="17" x14ac:dyDescent="0.2">
      <c r="A169" s="9"/>
      <c r="B169" s="7" t="s">
        <v>146</v>
      </c>
      <c r="C169" s="7"/>
      <c r="D169" s="8"/>
      <c r="E169" s="129">
        <f t="shared" si="29"/>
        <v>0</v>
      </c>
      <c r="F169" s="130">
        <f t="shared" si="30"/>
        <v>0</v>
      </c>
      <c r="G169" s="130">
        <f t="shared" si="30"/>
        <v>0</v>
      </c>
      <c r="H169" s="134" t="e">
        <f t="shared" si="31"/>
        <v>#REF!</v>
      </c>
      <c r="I169" s="132">
        <f>IF('General Information'!K$2="Yes",F169*G169*IF(H169=0,1,IF(H169=1,0.8,IF(H169=2,0.75,IF(H169=3,0.7,IF(H169=4,0.5,IF(H169=5,0.35,IF(H169=6,0.2,error))))))),0)</f>
        <v>0</v>
      </c>
      <c r="J169" s="17"/>
    </row>
    <row r="170" spans="1:10" ht="17" x14ac:dyDescent="0.2">
      <c r="A170" s="9"/>
      <c r="B170" s="7" t="s">
        <v>146</v>
      </c>
      <c r="C170" s="7"/>
      <c r="D170" s="8"/>
      <c r="E170" s="129">
        <f t="shared" si="29"/>
        <v>0</v>
      </c>
      <c r="F170" s="135">
        <f t="shared" si="30"/>
        <v>0</v>
      </c>
      <c r="G170" s="135">
        <f t="shared" si="30"/>
        <v>0</v>
      </c>
      <c r="H170" s="134" t="e">
        <f t="shared" si="31"/>
        <v>#REF!</v>
      </c>
      <c r="I170" s="132">
        <f>IF('General Information'!K$2="Yes",F170*G170*IF(H170=0,1,IF(H170=1,0.8,IF(H170=2,0.75,IF(H170=3,0.7,IF(H170=4,0.5,IF(H170=5,0.35,IF(H170=6,0.2,error))))))),0)</f>
        <v>0</v>
      </c>
      <c r="J170" s="18"/>
    </row>
    <row r="171" spans="1:10" ht="17" thickBot="1" x14ac:dyDescent="0.25">
      <c r="A171" s="101"/>
      <c r="B171" s="339" t="s">
        <v>57</v>
      </c>
      <c r="C171" s="339"/>
      <c r="D171" s="339"/>
      <c r="E171" s="129">
        <f>SUM(E153,E155,E157,E159,E161,E165:E170)</f>
        <v>0</v>
      </c>
      <c r="F171" s="344" t="s">
        <v>60</v>
      </c>
      <c r="G171" s="345"/>
      <c r="H171" s="346"/>
      <c r="I171" s="132" t="e">
        <f>SUM(I155,I157,I159,I161,I165:I170)</f>
        <v>#REF!</v>
      </c>
      <c r="J171" s="19"/>
    </row>
    <row r="172" spans="1:10" ht="16" x14ac:dyDescent="0.2">
      <c r="A172" s="101"/>
      <c r="B172" s="339" t="s">
        <v>58</v>
      </c>
      <c r="C172" s="339"/>
      <c r="D172" s="339"/>
      <c r="E172" s="7"/>
      <c r="F172" s="347" t="s">
        <v>149</v>
      </c>
      <c r="G172" s="345"/>
      <c r="H172" s="346"/>
      <c r="I172" s="136">
        <f>E172</f>
        <v>0</v>
      </c>
    </row>
    <row r="173" spans="1:10" ht="17" thickBot="1" x14ac:dyDescent="0.25">
      <c r="A173" s="102"/>
      <c r="B173" s="340" t="s">
        <v>59</v>
      </c>
      <c r="C173" s="340"/>
      <c r="D173" s="340"/>
      <c r="E173" s="138">
        <f>E171*$E172</f>
        <v>0</v>
      </c>
      <c r="F173" s="341" t="s">
        <v>61</v>
      </c>
      <c r="G173" s="342"/>
      <c r="H173" s="343"/>
      <c r="I173" s="137" t="e">
        <f>I172*I171</f>
        <v>#REF!</v>
      </c>
    </row>
    <row r="174" spans="1:10" x14ac:dyDescent="0.2">
      <c r="E174" s="26"/>
      <c r="F174" s="26"/>
      <c r="G174" s="26"/>
      <c r="H174" s="26"/>
      <c r="I174" s="26"/>
    </row>
    <row r="176" spans="1:10" ht="16" thickBot="1" x14ac:dyDescent="0.25"/>
    <row r="177" spans="1:10" ht="32" thickBot="1" x14ac:dyDescent="0.4">
      <c r="A177" s="284" t="s">
        <v>156</v>
      </c>
      <c r="B177" s="285"/>
      <c r="C177" s="285"/>
      <c r="D177" s="285"/>
      <c r="E177" s="285"/>
      <c r="F177" s="285"/>
      <c r="G177" s="285"/>
      <c r="H177" s="285"/>
      <c r="I177" s="286"/>
    </row>
    <row r="178" spans="1:10" ht="28" thickBot="1" x14ac:dyDescent="0.25">
      <c r="A178" s="80" t="s">
        <v>36</v>
      </c>
      <c r="B178" s="303"/>
      <c r="C178" s="303"/>
      <c r="D178" s="303"/>
      <c r="E178" s="303"/>
      <c r="F178" s="303"/>
      <c r="G178" s="303"/>
      <c r="H178" s="303"/>
      <c r="I178" s="293"/>
    </row>
    <row r="179" spans="1:10" ht="20" thickBot="1" x14ac:dyDescent="0.3">
      <c r="A179" s="75"/>
      <c r="B179" s="69"/>
      <c r="C179" s="69"/>
      <c r="D179" s="69"/>
      <c r="E179" s="69"/>
      <c r="F179" s="69"/>
      <c r="G179" s="69"/>
      <c r="H179" s="69"/>
      <c r="I179" s="98"/>
    </row>
    <row r="180" spans="1:10" ht="25" x14ac:dyDescent="0.3">
      <c r="A180" s="82" t="s">
        <v>280</v>
      </c>
      <c r="B180" s="66"/>
      <c r="C180" s="66"/>
      <c r="D180" s="66"/>
      <c r="E180" s="72"/>
      <c r="F180" s="72"/>
      <c r="G180" s="72"/>
      <c r="H180" s="72"/>
      <c r="I180" s="32"/>
      <c r="J180" s="74" t="s">
        <v>34</v>
      </c>
    </row>
    <row r="181" spans="1:10" ht="17" x14ac:dyDescent="0.2">
      <c r="A181" s="178"/>
      <c r="B181" s="99" t="s">
        <v>40</v>
      </c>
      <c r="C181" s="177" t="s">
        <v>225</v>
      </c>
      <c r="D181" s="177" t="s">
        <v>226</v>
      </c>
      <c r="E181" s="33" t="s">
        <v>43</v>
      </c>
      <c r="F181" s="33" t="s">
        <v>44</v>
      </c>
      <c r="G181" s="33" t="s">
        <v>45</v>
      </c>
      <c r="H181" s="34" t="s">
        <v>71</v>
      </c>
      <c r="I181" s="35" t="s">
        <v>31</v>
      </c>
      <c r="J181" s="17"/>
    </row>
    <row r="182" spans="1:10" ht="17" x14ac:dyDescent="0.2">
      <c r="A182" s="178" t="s">
        <v>224</v>
      </c>
      <c r="B182" s="7"/>
      <c r="C182" s="7"/>
      <c r="D182" s="8"/>
      <c r="E182" s="129">
        <f>B182*C182*D182</f>
        <v>0</v>
      </c>
      <c r="F182" s="130">
        <f>B182</f>
        <v>0</v>
      </c>
      <c r="G182" s="130">
        <f>C182</f>
        <v>0</v>
      </c>
      <c r="H182" s="182" t="e">
        <f>VLOOKUP("Car Rental",AA$3:AO$23,$AB$1,0)</f>
        <v>#REF!</v>
      </c>
      <c r="I182" s="132">
        <f>D182*F182*G182</f>
        <v>0</v>
      </c>
      <c r="J182" s="17"/>
    </row>
    <row r="183" spans="1:10" ht="17" x14ac:dyDescent="0.2">
      <c r="A183" s="178"/>
      <c r="B183" s="99" t="s">
        <v>40</v>
      </c>
      <c r="C183" s="99" t="s">
        <v>41</v>
      </c>
      <c r="D183" s="99" t="s">
        <v>42</v>
      </c>
      <c r="E183" s="37"/>
      <c r="F183" s="33" t="s">
        <v>44</v>
      </c>
      <c r="G183" s="33" t="s">
        <v>45</v>
      </c>
      <c r="H183" s="37"/>
      <c r="I183" s="37"/>
      <c r="J183" s="17"/>
    </row>
    <row r="184" spans="1:10" ht="17" x14ac:dyDescent="0.2">
      <c r="A184" s="178" t="s">
        <v>37</v>
      </c>
      <c r="B184" s="7"/>
      <c r="C184" s="7"/>
      <c r="D184" s="36">
        <v>0.18</v>
      </c>
      <c r="E184" s="129">
        <f>B184*C184*D184</f>
        <v>0</v>
      </c>
      <c r="F184" s="130">
        <f>B184</f>
        <v>0</v>
      </c>
      <c r="G184" s="130">
        <f>C184</f>
        <v>0</v>
      </c>
      <c r="H184" s="131" t="s">
        <v>180</v>
      </c>
      <c r="I184" s="132">
        <f>D184*F184*G184</f>
        <v>0</v>
      </c>
      <c r="J184" s="17"/>
    </row>
    <row r="185" spans="1:10" ht="17" x14ac:dyDescent="0.2">
      <c r="A185" s="178"/>
      <c r="B185" s="99" t="s">
        <v>46</v>
      </c>
      <c r="C185" s="99" t="s">
        <v>47</v>
      </c>
      <c r="D185" s="33" t="s">
        <v>48</v>
      </c>
      <c r="E185" s="37"/>
      <c r="F185" s="33" t="s">
        <v>49</v>
      </c>
      <c r="G185" s="33" t="s">
        <v>50</v>
      </c>
      <c r="H185" s="37"/>
      <c r="I185" s="38"/>
      <c r="J185" s="17"/>
    </row>
    <row r="186" spans="1:10" ht="17" x14ac:dyDescent="0.2">
      <c r="A186" s="178" t="s">
        <v>96</v>
      </c>
      <c r="B186" s="7"/>
      <c r="C186" s="7"/>
      <c r="D186" s="36">
        <v>107</v>
      </c>
      <c r="E186" s="129">
        <f>B186*C186*D186</f>
        <v>0</v>
      </c>
      <c r="F186" s="130">
        <f>B186</f>
        <v>0</v>
      </c>
      <c r="G186" s="130">
        <f>C186</f>
        <v>0</v>
      </c>
      <c r="H186" s="131" t="s">
        <v>180</v>
      </c>
      <c r="I186" s="132">
        <f>D186*F186*G186</f>
        <v>0</v>
      </c>
      <c r="J186" s="17"/>
    </row>
    <row r="187" spans="1:10" ht="17" x14ac:dyDescent="0.2">
      <c r="A187" s="178"/>
      <c r="B187" s="99" t="s">
        <v>51</v>
      </c>
      <c r="C187" s="99" t="s">
        <v>52</v>
      </c>
      <c r="D187" s="37"/>
      <c r="E187" s="37"/>
      <c r="F187" s="33" t="s">
        <v>53</v>
      </c>
      <c r="G187" s="33" t="s">
        <v>54</v>
      </c>
      <c r="H187" s="37"/>
      <c r="I187" s="38"/>
      <c r="J187" s="17"/>
    </row>
    <row r="188" spans="1:10" ht="16.25" customHeight="1" x14ac:dyDescent="0.2">
      <c r="A188" s="178" t="s">
        <v>38</v>
      </c>
      <c r="B188" s="7"/>
      <c r="C188" s="8"/>
      <c r="D188" s="37"/>
      <c r="E188" s="129">
        <f>B188*C188</f>
        <v>0</v>
      </c>
      <c r="F188" s="130">
        <f>B188</f>
        <v>0</v>
      </c>
      <c r="G188" s="133">
        <f>C188</f>
        <v>0</v>
      </c>
      <c r="H188" s="134" t="e">
        <f>VLOOKUP("Airline",AA$3:AO$23,$AB$1,0)</f>
        <v>#REF!</v>
      </c>
      <c r="I188" s="132" t="e">
        <f>IF(TRUE,F188*G188*IF(H188=0,1,IF(H188=1,0.8,IF(H188=2,0.75,IF(H188=3,0.7,IF(H188=4,0.5,IF(H188=5,0.35,IF(H188=6,0.2,error))))))),0)</f>
        <v>#REF!</v>
      </c>
      <c r="J188" s="17"/>
    </row>
    <row r="189" spans="1:10" ht="16" customHeight="1" x14ac:dyDescent="0.2">
      <c r="A189" s="178"/>
      <c r="B189" s="100" t="s">
        <v>148</v>
      </c>
      <c r="C189" s="100" t="s">
        <v>147</v>
      </c>
      <c r="D189" s="37"/>
      <c r="E189" s="37"/>
      <c r="F189" s="39" t="s">
        <v>148</v>
      </c>
      <c r="G189" s="39" t="s">
        <v>147</v>
      </c>
      <c r="H189" s="40"/>
      <c r="I189" s="38"/>
      <c r="J189" s="18"/>
    </row>
    <row r="190" spans="1:10" ht="16.25" customHeight="1" thickBot="1" x14ac:dyDescent="0.25">
      <c r="A190" s="179" t="s">
        <v>39</v>
      </c>
      <c r="B190" s="7"/>
      <c r="C190" s="8"/>
      <c r="D190" s="41"/>
      <c r="E190" s="129">
        <f>B190*C190</f>
        <v>0</v>
      </c>
      <c r="F190" s="130">
        <f>B190</f>
        <v>0</v>
      </c>
      <c r="G190" s="133">
        <f>C190</f>
        <v>0</v>
      </c>
      <c r="H190" s="134" t="e">
        <f>VLOOKUP("Bus",AA$3:AO$23,$AB$1,0)</f>
        <v>#REF!</v>
      </c>
      <c r="I190" s="132" t="e">
        <f>IF(TRUE,F190*G190*IF(H190=0,1,IF(H190=1,0.8,IF(H190=2,0.75,IF(H190=3,0.7,IF(H190=4,0.5,IF(H190=5,0.35,IF(H190=6,0.2,error))))))),0)</f>
        <v>#REF!</v>
      </c>
      <c r="J190" s="19"/>
    </row>
    <row r="191" spans="1:10" ht="16.25" customHeight="1" thickBot="1" x14ac:dyDescent="0.3">
      <c r="A191" s="75"/>
      <c r="B191" s="69"/>
      <c r="C191" s="69"/>
      <c r="D191" s="69"/>
      <c r="E191" s="62"/>
      <c r="F191" s="62"/>
      <c r="G191" s="62"/>
      <c r="H191" s="62"/>
      <c r="I191" s="31"/>
    </row>
    <row r="192" spans="1:10" ht="25" x14ac:dyDescent="0.3">
      <c r="A192" s="82" t="s">
        <v>55</v>
      </c>
      <c r="B192" s="66"/>
      <c r="C192" s="66"/>
      <c r="D192" s="63"/>
      <c r="E192" s="72"/>
      <c r="F192" s="72"/>
      <c r="G192" s="72"/>
      <c r="H192" s="72"/>
      <c r="I192" s="32"/>
      <c r="J192" s="74" t="s">
        <v>34</v>
      </c>
    </row>
    <row r="193" spans="1:10" ht="17" x14ac:dyDescent="0.2">
      <c r="A193" s="84" t="s">
        <v>56</v>
      </c>
      <c r="B193" s="99" t="s">
        <v>65</v>
      </c>
      <c r="C193" s="99" t="s">
        <v>26</v>
      </c>
      <c r="D193" s="99" t="s">
        <v>27</v>
      </c>
      <c r="E193" s="33" t="s">
        <v>28</v>
      </c>
      <c r="F193" s="33" t="s">
        <v>29</v>
      </c>
      <c r="G193" s="33" t="s">
        <v>30</v>
      </c>
      <c r="H193" s="34" t="s">
        <v>71</v>
      </c>
      <c r="I193" s="35" t="s">
        <v>31</v>
      </c>
      <c r="J193" s="17"/>
    </row>
    <row r="194" spans="1:10" ht="17" x14ac:dyDescent="0.2">
      <c r="A194" s="59"/>
      <c r="B194" s="58" t="s">
        <v>146</v>
      </c>
      <c r="C194" s="7"/>
      <c r="D194" s="8"/>
      <c r="E194" s="129">
        <f t="shared" ref="E194:E199" si="32">C194*D194</f>
        <v>0</v>
      </c>
      <c r="F194" s="130">
        <f t="shared" ref="F194:G199" si="33">C194</f>
        <v>0</v>
      </c>
      <c r="G194" s="130">
        <f t="shared" si="33"/>
        <v>0</v>
      </c>
      <c r="H194" s="134" t="e">
        <f t="shared" ref="H194:H199" si="34">VLOOKUP(B194,AA$3:AO$23,$AB$1,0)</f>
        <v>#REF!</v>
      </c>
      <c r="I194" s="132">
        <f>IF('General Information'!K$2="Yes",F194*G194*IF(H194=0,1,IF(H194=1,0.8,IF(H194=2,0.75,IF(H194=3,0.7,IF(H194=4,0.5,IF(H194=5,0.35,IF(H194=6,0.2,error))))))),0)</f>
        <v>0</v>
      </c>
      <c r="J194" s="17"/>
    </row>
    <row r="195" spans="1:10" ht="17" x14ac:dyDescent="0.2">
      <c r="A195" s="9"/>
      <c r="B195" s="16" t="s">
        <v>146</v>
      </c>
      <c r="C195" s="7"/>
      <c r="D195" s="8"/>
      <c r="E195" s="129">
        <f t="shared" si="32"/>
        <v>0</v>
      </c>
      <c r="F195" s="130">
        <f t="shared" si="33"/>
        <v>0</v>
      </c>
      <c r="G195" s="130">
        <f t="shared" si="33"/>
        <v>0</v>
      </c>
      <c r="H195" s="134" t="e">
        <f t="shared" si="34"/>
        <v>#REF!</v>
      </c>
      <c r="I195" s="132">
        <f>IF('General Information'!K$2="Yes",F195*G195*IF(H195=0,1,IF(H195=1,0.8,IF(H195=2,0.75,IF(H195=3,0.7,IF(H195=4,0.5,IF(H195=5,0.35,IF(H195=6,0.2,error))))))),0)</f>
        <v>0</v>
      </c>
      <c r="J195" s="17"/>
    </row>
    <row r="196" spans="1:10" ht="17" x14ac:dyDescent="0.2">
      <c r="A196" s="9"/>
      <c r="B196" s="16" t="s">
        <v>146</v>
      </c>
      <c r="C196" s="7"/>
      <c r="D196" s="8"/>
      <c r="E196" s="129">
        <f t="shared" si="32"/>
        <v>0</v>
      </c>
      <c r="F196" s="130">
        <f t="shared" si="33"/>
        <v>0</v>
      </c>
      <c r="G196" s="130">
        <f t="shared" si="33"/>
        <v>0</v>
      </c>
      <c r="H196" s="134" t="e">
        <f t="shared" si="34"/>
        <v>#REF!</v>
      </c>
      <c r="I196" s="132">
        <f>IF('General Information'!K$2="Yes",F196*G196*IF(H196=0,1,IF(H196=1,0.8,IF(H196=2,0.75,IF(H196=3,0.7,IF(H196=4,0.5,IF(H196=5,0.35,IF(H196=6,0.2,error))))))),0)</f>
        <v>0</v>
      </c>
      <c r="J196" s="17"/>
    </row>
    <row r="197" spans="1:10" ht="17" x14ac:dyDescent="0.2">
      <c r="A197" s="9"/>
      <c r="B197" s="16" t="s">
        <v>146</v>
      </c>
      <c r="C197" s="7"/>
      <c r="D197" s="8"/>
      <c r="E197" s="129">
        <f t="shared" si="32"/>
        <v>0</v>
      </c>
      <c r="F197" s="130">
        <f t="shared" si="33"/>
        <v>0</v>
      </c>
      <c r="G197" s="130">
        <f t="shared" si="33"/>
        <v>0</v>
      </c>
      <c r="H197" s="134" t="e">
        <f t="shared" si="34"/>
        <v>#REF!</v>
      </c>
      <c r="I197" s="132">
        <f>IF('General Information'!K$2="Yes",F197*G197*IF(H197=0,1,IF(H197=1,0.8,IF(H197=2,0.75,IF(H197=3,0.7,IF(H197=4,0.5,IF(H197=5,0.35,IF(H197=6,0.2,error))))))),0)</f>
        <v>0</v>
      </c>
      <c r="J197" s="17"/>
    </row>
    <row r="198" spans="1:10" ht="17" x14ac:dyDescent="0.2">
      <c r="A198" s="9"/>
      <c r="B198" s="7" t="s">
        <v>146</v>
      </c>
      <c r="C198" s="7"/>
      <c r="D198" s="8"/>
      <c r="E198" s="129">
        <f t="shared" si="32"/>
        <v>0</v>
      </c>
      <c r="F198" s="130">
        <f t="shared" si="33"/>
        <v>0</v>
      </c>
      <c r="G198" s="130">
        <f t="shared" si="33"/>
        <v>0</v>
      </c>
      <c r="H198" s="134" t="e">
        <f t="shared" si="34"/>
        <v>#REF!</v>
      </c>
      <c r="I198" s="132">
        <f>IF('General Information'!K$2="Yes",F198*G198*IF(H198=0,1,IF(H198=1,0.8,IF(H198=2,0.75,IF(H198=3,0.7,IF(H198=4,0.5,IF(H198=5,0.35,IF(H198=6,0.2,error))))))),0)</f>
        <v>0</v>
      </c>
      <c r="J198" s="17"/>
    </row>
    <row r="199" spans="1:10" ht="17" x14ac:dyDescent="0.2">
      <c r="A199" s="9"/>
      <c r="B199" s="7" t="s">
        <v>146</v>
      </c>
      <c r="C199" s="7"/>
      <c r="D199" s="8"/>
      <c r="E199" s="129">
        <f t="shared" si="32"/>
        <v>0</v>
      </c>
      <c r="F199" s="135">
        <f t="shared" si="33"/>
        <v>0</v>
      </c>
      <c r="G199" s="135">
        <f t="shared" si="33"/>
        <v>0</v>
      </c>
      <c r="H199" s="134" t="e">
        <f t="shared" si="34"/>
        <v>#REF!</v>
      </c>
      <c r="I199" s="132">
        <f>IF('General Information'!K$2="Yes",F199*G199*IF(H199=0,1,IF(H199=1,0.8,IF(H199=2,0.75,IF(H199=3,0.7,IF(H199=4,0.5,IF(H199=5,0.35,IF(H199=6,0.2,error))))))),0)</f>
        <v>0</v>
      </c>
      <c r="J199" s="18"/>
    </row>
    <row r="200" spans="1:10" ht="17" thickBot="1" x14ac:dyDescent="0.25">
      <c r="A200" s="101"/>
      <c r="B200" s="339" t="s">
        <v>57</v>
      </c>
      <c r="C200" s="339"/>
      <c r="D200" s="339"/>
      <c r="E200" s="129">
        <f>SUM(E182,E184,E186,E188,E190,E194:E199)</f>
        <v>0</v>
      </c>
      <c r="F200" s="344" t="s">
        <v>60</v>
      </c>
      <c r="G200" s="345"/>
      <c r="H200" s="346"/>
      <c r="I200" s="132" t="e">
        <f>SUM(I184,I186,I188,I190,I194:I199)</f>
        <v>#REF!</v>
      </c>
      <c r="J200" s="19"/>
    </row>
    <row r="201" spans="1:10" ht="16" x14ac:dyDescent="0.2">
      <c r="A201" s="101"/>
      <c r="B201" s="339" t="s">
        <v>58</v>
      </c>
      <c r="C201" s="339"/>
      <c r="D201" s="339"/>
      <c r="E201" s="7"/>
      <c r="F201" s="347" t="s">
        <v>149</v>
      </c>
      <c r="G201" s="345"/>
      <c r="H201" s="346"/>
      <c r="I201" s="136">
        <f>E201</f>
        <v>0</v>
      </c>
    </row>
    <row r="202" spans="1:10" ht="17" thickBot="1" x14ac:dyDescent="0.25">
      <c r="A202" s="102"/>
      <c r="B202" s="340" t="s">
        <v>59</v>
      </c>
      <c r="C202" s="340"/>
      <c r="D202" s="340"/>
      <c r="E202" s="138">
        <f>E200*$E201</f>
        <v>0</v>
      </c>
      <c r="F202" s="341" t="s">
        <v>61</v>
      </c>
      <c r="G202" s="342"/>
      <c r="H202" s="343"/>
      <c r="I202" s="137" t="e">
        <f>I201*I200</f>
        <v>#REF!</v>
      </c>
    </row>
    <row r="205" spans="1:10" ht="16" thickBot="1" x14ac:dyDescent="0.25"/>
    <row r="206" spans="1:10" ht="32" thickBot="1" x14ac:dyDescent="0.4">
      <c r="A206" s="284" t="s">
        <v>183</v>
      </c>
      <c r="B206" s="285"/>
      <c r="C206" s="285"/>
      <c r="D206" s="285"/>
      <c r="E206" s="285"/>
      <c r="F206" s="285"/>
      <c r="G206" s="285"/>
      <c r="H206" s="285"/>
      <c r="I206" s="286"/>
    </row>
    <row r="207" spans="1:10" ht="28" thickBot="1" x14ac:dyDescent="0.25">
      <c r="A207" s="80" t="s">
        <v>36</v>
      </c>
      <c r="B207" s="303"/>
      <c r="C207" s="303"/>
      <c r="D207" s="303"/>
      <c r="E207" s="303"/>
      <c r="F207" s="303"/>
      <c r="G207" s="303"/>
      <c r="H207" s="303"/>
      <c r="I207" s="293"/>
    </row>
    <row r="208" spans="1:10" ht="20" thickBot="1" x14ac:dyDescent="0.3">
      <c r="A208" s="75"/>
      <c r="B208" s="69"/>
      <c r="C208" s="69"/>
      <c r="D208" s="69"/>
      <c r="E208" s="69"/>
      <c r="F208" s="69"/>
      <c r="G208" s="69"/>
      <c r="H208" s="69"/>
      <c r="I208" s="98"/>
    </row>
    <row r="209" spans="1:10" ht="25" x14ac:dyDescent="0.3">
      <c r="A209" s="82" t="s">
        <v>280</v>
      </c>
      <c r="B209" s="66"/>
      <c r="C209" s="66"/>
      <c r="D209" s="66"/>
      <c r="E209" s="72"/>
      <c r="F209" s="72"/>
      <c r="G209" s="72"/>
      <c r="H209" s="72"/>
      <c r="I209" s="32"/>
      <c r="J209" s="74" t="s">
        <v>34</v>
      </c>
    </row>
    <row r="210" spans="1:10" ht="17" x14ac:dyDescent="0.2">
      <c r="A210" s="178"/>
      <c r="B210" s="99" t="s">
        <v>40</v>
      </c>
      <c r="C210" s="177" t="s">
        <v>225</v>
      </c>
      <c r="D210" s="177" t="s">
        <v>226</v>
      </c>
      <c r="E210" s="33" t="s">
        <v>43</v>
      </c>
      <c r="F210" s="33" t="s">
        <v>44</v>
      </c>
      <c r="G210" s="33" t="s">
        <v>45</v>
      </c>
      <c r="H210" s="34" t="s">
        <v>71</v>
      </c>
      <c r="I210" s="35" t="s">
        <v>31</v>
      </c>
      <c r="J210" s="17"/>
    </row>
    <row r="211" spans="1:10" ht="17" x14ac:dyDescent="0.2">
      <c r="A211" s="178" t="s">
        <v>224</v>
      </c>
      <c r="B211" s="7"/>
      <c r="C211" s="7"/>
      <c r="D211" s="8"/>
      <c r="E211" s="129">
        <f>B211*C211*D211</f>
        <v>0</v>
      </c>
      <c r="F211" s="130">
        <f>B211</f>
        <v>0</v>
      </c>
      <c r="G211" s="130">
        <f>C211</f>
        <v>0</v>
      </c>
      <c r="H211" s="182" t="e">
        <f>VLOOKUP("Car Rental",AA$3:AO$23,$AB$1,0)</f>
        <v>#REF!</v>
      </c>
      <c r="I211" s="132">
        <f>D211*F211*G211</f>
        <v>0</v>
      </c>
      <c r="J211" s="17"/>
    </row>
    <row r="212" spans="1:10" ht="17" x14ac:dyDescent="0.2">
      <c r="A212" s="178"/>
      <c r="B212" s="99" t="s">
        <v>40</v>
      </c>
      <c r="C212" s="99" t="s">
        <v>41</v>
      </c>
      <c r="D212" s="99" t="s">
        <v>42</v>
      </c>
      <c r="E212" s="37"/>
      <c r="F212" s="33" t="s">
        <v>44</v>
      </c>
      <c r="G212" s="33" t="s">
        <v>45</v>
      </c>
      <c r="H212" s="37"/>
      <c r="I212" s="37"/>
      <c r="J212" s="17"/>
    </row>
    <row r="213" spans="1:10" ht="17" x14ac:dyDescent="0.2">
      <c r="A213" s="178" t="s">
        <v>37</v>
      </c>
      <c r="B213" s="7"/>
      <c r="C213" s="7"/>
      <c r="D213" s="36">
        <v>0.18</v>
      </c>
      <c r="E213" s="129">
        <f>B213*C213*D213</f>
        <v>0</v>
      </c>
      <c r="F213" s="130">
        <f>B213</f>
        <v>0</v>
      </c>
      <c r="G213" s="130">
        <f>C213</f>
        <v>0</v>
      </c>
      <c r="H213" s="131" t="s">
        <v>180</v>
      </c>
      <c r="I213" s="132">
        <f>D213*F213*G213</f>
        <v>0</v>
      </c>
      <c r="J213" s="17"/>
    </row>
    <row r="214" spans="1:10" ht="17" x14ac:dyDescent="0.2">
      <c r="A214" s="178"/>
      <c r="B214" s="99" t="s">
        <v>46</v>
      </c>
      <c r="C214" s="99" t="s">
        <v>47</v>
      </c>
      <c r="D214" s="33" t="s">
        <v>48</v>
      </c>
      <c r="E214" s="37"/>
      <c r="F214" s="33" t="s">
        <v>49</v>
      </c>
      <c r="G214" s="33" t="s">
        <v>50</v>
      </c>
      <c r="H214" s="37"/>
      <c r="I214" s="38"/>
      <c r="J214" s="17"/>
    </row>
    <row r="215" spans="1:10" ht="16" customHeight="1" x14ac:dyDescent="0.2">
      <c r="A215" s="178" t="s">
        <v>96</v>
      </c>
      <c r="B215" s="7"/>
      <c r="C215" s="7"/>
      <c r="D215" s="36">
        <v>107</v>
      </c>
      <c r="E215" s="129">
        <f>B215*C215*D215</f>
        <v>0</v>
      </c>
      <c r="F215" s="130">
        <f>B215</f>
        <v>0</v>
      </c>
      <c r="G215" s="130">
        <f>C215</f>
        <v>0</v>
      </c>
      <c r="H215" s="131" t="s">
        <v>180</v>
      </c>
      <c r="I215" s="132">
        <f>D215*F215*G215</f>
        <v>0</v>
      </c>
      <c r="J215" s="17"/>
    </row>
    <row r="216" spans="1:10" ht="15.5" customHeight="1" x14ac:dyDescent="0.2">
      <c r="A216" s="178"/>
      <c r="B216" s="99" t="s">
        <v>51</v>
      </c>
      <c r="C216" s="99" t="s">
        <v>52</v>
      </c>
      <c r="D216" s="37"/>
      <c r="E216" s="37"/>
      <c r="F216" s="33" t="s">
        <v>53</v>
      </c>
      <c r="G216" s="33" t="s">
        <v>54</v>
      </c>
      <c r="H216" s="37"/>
      <c r="I216" s="38"/>
      <c r="J216" s="17"/>
    </row>
    <row r="217" spans="1:10" ht="16" customHeight="1" x14ac:dyDescent="0.2">
      <c r="A217" s="178" t="s">
        <v>38</v>
      </c>
      <c r="B217" s="7"/>
      <c r="C217" s="8"/>
      <c r="D217" s="37"/>
      <c r="E217" s="129">
        <f>B217*C217</f>
        <v>0</v>
      </c>
      <c r="F217" s="130">
        <f>B217</f>
        <v>0</v>
      </c>
      <c r="G217" s="133">
        <f>C217</f>
        <v>0</v>
      </c>
      <c r="H217" s="134" t="e">
        <f>VLOOKUP("Airline",AA$3:AO$23,$AB$1,0)</f>
        <v>#REF!</v>
      </c>
      <c r="I217" s="132" t="e">
        <f>IF(TRUE,F217*G217*IF(H217=0,1,IF(H217=1,0.8,IF(H217=2,0.75,IF(H217=3,0.7,IF(H217=4,0.5,IF(H217=5,0.35,IF(H217=6,0.2,error))))))),0)</f>
        <v>#REF!</v>
      </c>
      <c r="J217" s="17"/>
    </row>
    <row r="218" spans="1:10" ht="17" x14ac:dyDescent="0.2">
      <c r="A218" s="178"/>
      <c r="B218" s="100" t="s">
        <v>148</v>
      </c>
      <c r="C218" s="100" t="s">
        <v>147</v>
      </c>
      <c r="D218" s="37"/>
      <c r="E218" s="37"/>
      <c r="F218" s="39" t="s">
        <v>148</v>
      </c>
      <c r="G218" s="39" t="s">
        <v>147</v>
      </c>
      <c r="H218" s="40"/>
      <c r="I218" s="38"/>
      <c r="J218" s="18"/>
    </row>
    <row r="219" spans="1:10" ht="18" thickBot="1" x14ac:dyDescent="0.25">
      <c r="A219" s="179" t="s">
        <v>39</v>
      </c>
      <c r="B219" s="7"/>
      <c r="C219" s="8"/>
      <c r="D219" s="41"/>
      <c r="E219" s="129">
        <f>B219*C219</f>
        <v>0</v>
      </c>
      <c r="F219" s="130">
        <f>B219</f>
        <v>0</v>
      </c>
      <c r="G219" s="133">
        <f>C219</f>
        <v>0</v>
      </c>
      <c r="H219" s="134" t="e">
        <f>VLOOKUP("Bus",AA$3:AO$23,$AB$1,0)</f>
        <v>#REF!</v>
      </c>
      <c r="I219" s="132" t="e">
        <f>IF(TRUE,F219*G219*IF(H219=0,1,IF(H219=1,0.8,IF(H219=2,0.75,IF(H219=3,0.7,IF(H219=4,0.5,IF(H219=5,0.35,IF(H219=6,0.2,error))))))),0)</f>
        <v>#REF!</v>
      </c>
      <c r="J219" s="19"/>
    </row>
    <row r="220" spans="1:10" ht="20" thickBot="1" x14ac:dyDescent="0.3">
      <c r="A220" s="75"/>
      <c r="B220" s="69"/>
      <c r="C220" s="69"/>
      <c r="D220" s="69"/>
      <c r="E220" s="62"/>
      <c r="F220" s="62"/>
      <c r="G220" s="62"/>
      <c r="H220" s="62"/>
      <c r="I220" s="31"/>
    </row>
    <row r="221" spans="1:10" ht="25" x14ac:dyDescent="0.3">
      <c r="A221" s="82" t="s">
        <v>55</v>
      </c>
      <c r="B221" s="66"/>
      <c r="C221" s="66"/>
      <c r="D221" s="63"/>
      <c r="E221" s="72"/>
      <c r="F221" s="72"/>
      <c r="G221" s="72"/>
      <c r="H221" s="72"/>
      <c r="I221" s="32"/>
      <c r="J221" s="74" t="s">
        <v>34</v>
      </c>
    </row>
    <row r="222" spans="1:10" ht="17" x14ac:dyDescent="0.2">
      <c r="A222" s="84" t="s">
        <v>56</v>
      </c>
      <c r="B222" s="99" t="s">
        <v>65</v>
      </c>
      <c r="C222" s="99" t="s">
        <v>26</v>
      </c>
      <c r="D222" s="99" t="s">
        <v>27</v>
      </c>
      <c r="E222" s="33" t="s">
        <v>28</v>
      </c>
      <c r="F222" s="33" t="s">
        <v>29</v>
      </c>
      <c r="G222" s="33" t="s">
        <v>30</v>
      </c>
      <c r="H222" s="34" t="s">
        <v>71</v>
      </c>
      <c r="I222" s="35" t="s">
        <v>31</v>
      </c>
      <c r="J222" s="17"/>
    </row>
    <row r="223" spans="1:10" ht="17" x14ac:dyDescent="0.2">
      <c r="A223" s="59"/>
      <c r="B223" s="58" t="s">
        <v>146</v>
      </c>
      <c r="C223" s="7"/>
      <c r="D223" s="8"/>
      <c r="E223" s="129">
        <f t="shared" ref="E223:E228" si="35">C223*D223</f>
        <v>0</v>
      </c>
      <c r="F223" s="130">
        <f t="shared" ref="F223:G228" si="36">C223</f>
        <v>0</v>
      </c>
      <c r="G223" s="130">
        <f t="shared" si="36"/>
        <v>0</v>
      </c>
      <c r="H223" s="134" t="e">
        <f t="shared" ref="H223:H228" si="37">VLOOKUP(B223,AA$3:AO$23,$AB$1,0)</f>
        <v>#REF!</v>
      </c>
      <c r="I223" s="132">
        <f>IF('General Information'!K$2="Yes",F223*G223*IF(H223=0,1,IF(H223=1,0.8,IF(H223=2,0.75,IF(H223=3,0.7,IF(H223=4,0.5,IF(H223=5,0.35,IF(H223=6,0.2,error))))))),0)</f>
        <v>0</v>
      </c>
      <c r="J223" s="17"/>
    </row>
    <row r="224" spans="1:10" ht="17" x14ac:dyDescent="0.2">
      <c r="A224" s="9"/>
      <c r="B224" s="16" t="s">
        <v>146</v>
      </c>
      <c r="C224" s="7"/>
      <c r="D224" s="8"/>
      <c r="E224" s="129">
        <f t="shared" si="35"/>
        <v>0</v>
      </c>
      <c r="F224" s="130">
        <f t="shared" si="36"/>
        <v>0</v>
      </c>
      <c r="G224" s="130">
        <f t="shared" si="36"/>
        <v>0</v>
      </c>
      <c r="H224" s="134" t="e">
        <f t="shared" si="37"/>
        <v>#REF!</v>
      </c>
      <c r="I224" s="132">
        <f>IF('General Information'!K$2="Yes",F224*G224*IF(H224=0,1,IF(H224=1,0.8,IF(H224=2,0.75,IF(H224=3,0.7,IF(H224=4,0.5,IF(H224=5,0.35,IF(H224=6,0.2,error))))))),0)</f>
        <v>0</v>
      </c>
      <c r="J224" s="17"/>
    </row>
    <row r="225" spans="1:10" ht="17" x14ac:dyDescent="0.2">
      <c r="A225" s="9"/>
      <c r="B225" s="16" t="s">
        <v>146</v>
      </c>
      <c r="C225" s="7"/>
      <c r="D225" s="8"/>
      <c r="E225" s="129">
        <f t="shared" si="35"/>
        <v>0</v>
      </c>
      <c r="F225" s="130">
        <f t="shared" si="36"/>
        <v>0</v>
      </c>
      <c r="G225" s="130">
        <f t="shared" si="36"/>
        <v>0</v>
      </c>
      <c r="H225" s="134" t="e">
        <f t="shared" si="37"/>
        <v>#REF!</v>
      </c>
      <c r="I225" s="132">
        <f>IF('General Information'!K$2="Yes",F225*G225*IF(H225=0,1,IF(H225=1,0.8,IF(H225=2,0.75,IF(H225=3,0.7,IF(H225=4,0.5,IF(H225=5,0.35,IF(H225=6,0.2,error))))))),0)</f>
        <v>0</v>
      </c>
      <c r="J225" s="17"/>
    </row>
    <row r="226" spans="1:10" ht="17" x14ac:dyDescent="0.2">
      <c r="A226" s="9"/>
      <c r="B226" s="16" t="s">
        <v>146</v>
      </c>
      <c r="C226" s="7"/>
      <c r="D226" s="8"/>
      <c r="E226" s="129">
        <f t="shared" si="35"/>
        <v>0</v>
      </c>
      <c r="F226" s="130">
        <f t="shared" si="36"/>
        <v>0</v>
      </c>
      <c r="G226" s="130">
        <f t="shared" si="36"/>
        <v>0</v>
      </c>
      <c r="H226" s="134" t="e">
        <f t="shared" si="37"/>
        <v>#REF!</v>
      </c>
      <c r="I226" s="132">
        <f>IF('General Information'!K$2="Yes",F226*G226*IF(H226=0,1,IF(H226=1,0.8,IF(H226=2,0.75,IF(H226=3,0.7,IF(H226=4,0.5,IF(H226=5,0.35,IF(H226=6,0.2,error))))))),0)</f>
        <v>0</v>
      </c>
      <c r="J226" s="17"/>
    </row>
    <row r="227" spans="1:10" ht="17" x14ac:dyDescent="0.2">
      <c r="A227" s="9"/>
      <c r="B227" s="7" t="s">
        <v>146</v>
      </c>
      <c r="C227" s="7"/>
      <c r="D227" s="8"/>
      <c r="E227" s="129">
        <f t="shared" si="35"/>
        <v>0</v>
      </c>
      <c r="F227" s="130">
        <f t="shared" si="36"/>
        <v>0</v>
      </c>
      <c r="G227" s="130">
        <f t="shared" si="36"/>
        <v>0</v>
      </c>
      <c r="H227" s="134" t="e">
        <f t="shared" si="37"/>
        <v>#REF!</v>
      </c>
      <c r="I227" s="132">
        <f>IF('General Information'!K$2="Yes",F227*G227*IF(H227=0,1,IF(H227=1,0.8,IF(H227=2,0.75,IF(H227=3,0.7,IF(H227=4,0.5,IF(H227=5,0.35,IF(H227=6,0.2,error))))))),0)</f>
        <v>0</v>
      </c>
      <c r="J227" s="17"/>
    </row>
    <row r="228" spans="1:10" ht="17" x14ac:dyDescent="0.2">
      <c r="A228" s="9"/>
      <c r="B228" s="7" t="s">
        <v>146</v>
      </c>
      <c r="C228" s="7"/>
      <c r="D228" s="8"/>
      <c r="E228" s="129">
        <f t="shared" si="35"/>
        <v>0</v>
      </c>
      <c r="F228" s="135">
        <f t="shared" si="36"/>
        <v>0</v>
      </c>
      <c r="G228" s="135">
        <f t="shared" si="36"/>
        <v>0</v>
      </c>
      <c r="H228" s="134" t="e">
        <f t="shared" si="37"/>
        <v>#REF!</v>
      </c>
      <c r="I228" s="132">
        <f>IF('General Information'!K$2="Yes",F228*G228*IF(H228=0,1,IF(H228=1,0.8,IF(H228=2,0.75,IF(H228=3,0.7,IF(H228=4,0.5,IF(H228=5,0.35,IF(H228=6,0.2,error))))))),0)</f>
        <v>0</v>
      </c>
      <c r="J228" s="18"/>
    </row>
    <row r="229" spans="1:10" ht="17" thickBot="1" x14ac:dyDescent="0.25">
      <c r="A229" s="101"/>
      <c r="B229" s="339" t="s">
        <v>57</v>
      </c>
      <c r="C229" s="339"/>
      <c r="D229" s="339"/>
      <c r="E229" s="129">
        <f>SUM(E211,E213,E215,E217,E219,E223:E228)</f>
        <v>0</v>
      </c>
      <c r="F229" s="344" t="s">
        <v>60</v>
      </c>
      <c r="G229" s="345"/>
      <c r="H229" s="346"/>
      <c r="I229" s="132" t="e">
        <f>SUM(I213,I215,I217,I219,I223:I228)</f>
        <v>#REF!</v>
      </c>
      <c r="J229" s="19"/>
    </row>
    <row r="230" spans="1:10" ht="16" x14ac:dyDescent="0.2">
      <c r="A230" s="101"/>
      <c r="B230" s="339" t="s">
        <v>58</v>
      </c>
      <c r="C230" s="339"/>
      <c r="D230" s="339"/>
      <c r="E230" s="7"/>
      <c r="F230" s="347" t="s">
        <v>149</v>
      </c>
      <c r="G230" s="345"/>
      <c r="H230" s="346"/>
      <c r="I230" s="136">
        <f>E230</f>
        <v>0</v>
      </c>
    </row>
    <row r="231" spans="1:10" ht="17" thickBot="1" x14ac:dyDescent="0.25">
      <c r="A231" s="102"/>
      <c r="B231" s="340" t="s">
        <v>59</v>
      </c>
      <c r="C231" s="340"/>
      <c r="D231" s="340"/>
      <c r="E231" s="138">
        <f>E229*$E230</f>
        <v>0</v>
      </c>
      <c r="F231" s="341" t="s">
        <v>61</v>
      </c>
      <c r="G231" s="342"/>
      <c r="H231" s="343"/>
      <c r="I231" s="137" t="e">
        <f>I230*I229</f>
        <v>#REF!</v>
      </c>
    </row>
    <row r="232" spans="1:10" x14ac:dyDescent="0.2">
      <c r="E232" s="26"/>
      <c r="F232" s="26"/>
      <c r="G232" s="26"/>
      <c r="H232" s="26"/>
      <c r="I232" s="26"/>
    </row>
    <row r="234" spans="1:10" ht="16" thickBot="1" x14ac:dyDescent="0.25"/>
    <row r="235" spans="1:10" ht="32" thickBot="1" x14ac:dyDescent="0.4">
      <c r="A235" s="284" t="s">
        <v>184</v>
      </c>
      <c r="B235" s="285"/>
      <c r="C235" s="285"/>
      <c r="D235" s="285"/>
      <c r="E235" s="285"/>
      <c r="F235" s="285"/>
      <c r="G235" s="285"/>
      <c r="H235" s="285"/>
      <c r="I235" s="286"/>
    </row>
    <row r="236" spans="1:10" ht="28" thickBot="1" x14ac:dyDescent="0.25">
      <c r="A236" s="80" t="s">
        <v>36</v>
      </c>
      <c r="B236" s="303"/>
      <c r="C236" s="303"/>
      <c r="D236" s="303"/>
      <c r="E236" s="303"/>
      <c r="F236" s="303"/>
      <c r="G236" s="303"/>
      <c r="H236" s="303"/>
      <c r="I236" s="293"/>
    </row>
    <row r="237" spans="1:10" ht="20" thickBot="1" x14ac:dyDescent="0.3">
      <c r="A237" s="75"/>
      <c r="B237" s="69"/>
      <c r="C237" s="69"/>
      <c r="D237" s="69"/>
      <c r="E237" s="69"/>
      <c r="F237" s="69"/>
      <c r="G237" s="69"/>
      <c r="H237" s="69"/>
      <c r="I237" s="98"/>
    </row>
    <row r="238" spans="1:10" ht="25" x14ac:dyDescent="0.3">
      <c r="A238" s="82" t="s">
        <v>280</v>
      </c>
      <c r="B238" s="66"/>
      <c r="C238" s="66"/>
      <c r="D238" s="66"/>
      <c r="E238" s="72"/>
      <c r="F238" s="72"/>
      <c r="G238" s="72"/>
      <c r="H238" s="72"/>
      <c r="I238" s="32"/>
      <c r="J238" s="74" t="s">
        <v>34</v>
      </c>
    </row>
    <row r="239" spans="1:10" ht="17" x14ac:dyDescent="0.2">
      <c r="A239" s="84"/>
      <c r="B239" s="99" t="s">
        <v>40</v>
      </c>
      <c r="C239" s="177" t="s">
        <v>225</v>
      </c>
      <c r="D239" s="177" t="s">
        <v>226</v>
      </c>
      <c r="E239" s="33" t="s">
        <v>43</v>
      </c>
      <c r="F239" s="33" t="s">
        <v>44</v>
      </c>
      <c r="G239" s="33" t="s">
        <v>45</v>
      </c>
      <c r="H239" s="34" t="s">
        <v>71</v>
      </c>
      <c r="I239" s="35" t="s">
        <v>31</v>
      </c>
      <c r="J239" s="17"/>
    </row>
    <row r="240" spans="1:10" ht="17" x14ac:dyDescent="0.2">
      <c r="A240" s="178" t="s">
        <v>224</v>
      </c>
      <c r="B240" s="7"/>
      <c r="C240" s="7"/>
      <c r="D240" s="8"/>
      <c r="E240" s="129">
        <f>B240*C240*D240</f>
        <v>0</v>
      </c>
      <c r="F240" s="130">
        <f>B240</f>
        <v>0</v>
      </c>
      <c r="G240" s="130">
        <f>C240</f>
        <v>0</v>
      </c>
      <c r="H240" s="182" t="e">
        <f>VLOOKUP("Car Rental",AA$3:AO$23,$AB$1,0)</f>
        <v>#REF!</v>
      </c>
      <c r="I240" s="132">
        <f>D240*F240*G240</f>
        <v>0</v>
      </c>
      <c r="J240" s="17"/>
    </row>
    <row r="241" spans="1:10" ht="17" x14ac:dyDescent="0.2">
      <c r="A241" s="178"/>
      <c r="B241" s="99" t="s">
        <v>40</v>
      </c>
      <c r="C241" s="99" t="s">
        <v>41</v>
      </c>
      <c r="D241" s="99" t="s">
        <v>42</v>
      </c>
      <c r="E241" s="37"/>
      <c r="F241" s="33" t="s">
        <v>44</v>
      </c>
      <c r="G241" s="33" t="s">
        <v>45</v>
      </c>
      <c r="H241" s="37"/>
      <c r="I241" s="37"/>
      <c r="J241" s="17"/>
    </row>
    <row r="242" spans="1:10" ht="16" customHeight="1" x14ac:dyDescent="0.2">
      <c r="A242" s="178" t="s">
        <v>37</v>
      </c>
      <c r="B242" s="7"/>
      <c r="C242" s="7"/>
      <c r="D242" s="36">
        <v>0.18</v>
      </c>
      <c r="E242" s="129">
        <f>B242*C242*D242</f>
        <v>0</v>
      </c>
      <c r="F242" s="130">
        <f>B242</f>
        <v>0</v>
      </c>
      <c r="G242" s="130">
        <f>C242</f>
        <v>0</v>
      </c>
      <c r="H242" s="131" t="s">
        <v>180</v>
      </c>
      <c r="I242" s="132">
        <f>D242*F242*G242</f>
        <v>0</v>
      </c>
      <c r="J242" s="17"/>
    </row>
    <row r="243" spans="1:10" ht="15.5" customHeight="1" x14ac:dyDescent="0.2">
      <c r="A243" s="178"/>
      <c r="B243" s="99" t="s">
        <v>46</v>
      </c>
      <c r="C243" s="99" t="s">
        <v>47</v>
      </c>
      <c r="D243" s="33" t="s">
        <v>48</v>
      </c>
      <c r="E243" s="37"/>
      <c r="F243" s="33" t="s">
        <v>49</v>
      </c>
      <c r="G243" s="33" t="s">
        <v>50</v>
      </c>
      <c r="H243" s="37"/>
      <c r="I243" s="38"/>
      <c r="J243" s="17"/>
    </row>
    <row r="244" spans="1:10" ht="16" customHeight="1" x14ac:dyDescent="0.2">
      <c r="A244" s="178" t="s">
        <v>96</v>
      </c>
      <c r="B244" s="7"/>
      <c r="C244" s="7"/>
      <c r="D244" s="36">
        <v>107</v>
      </c>
      <c r="E244" s="129">
        <f>B244*C244*D244</f>
        <v>0</v>
      </c>
      <c r="F244" s="130">
        <f>B244</f>
        <v>0</v>
      </c>
      <c r="G244" s="130">
        <f>C244</f>
        <v>0</v>
      </c>
      <c r="H244" s="131" t="s">
        <v>180</v>
      </c>
      <c r="I244" s="132">
        <f>D244*F244*G244</f>
        <v>0</v>
      </c>
      <c r="J244" s="17"/>
    </row>
    <row r="245" spans="1:10" ht="17" x14ac:dyDescent="0.2">
      <c r="A245" s="178"/>
      <c r="B245" s="99" t="s">
        <v>51</v>
      </c>
      <c r="C245" s="99" t="s">
        <v>52</v>
      </c>
      <c r="D245" s="37"/>
      <c r="E245" s="37"/>
      <c r="F245" s="33" t="s">
        <v>53</v>
      </c>
      <c r="G245" s="33" t="s">
        <v>54</v>
      </c>
      <c r="H245" s="37"/>
      <c r="I245" s="38"/>
      <c r="J245" s="17"/>
    </row>
    <row r="246" spans="1:10" ht="17" x14ac:dyDescent="0.2">
      <c r="A246" s="178" t="s">
        <v>38</v>
      </c>
      <c r="B246" s="7"/>
      <c r="C246" s="8"/>
      <c r="D246" s="37"/>
      <c r="E246" s="129">
        <f>B246*C246</f>
        <v>0</v>
      </c>
      <c r="F246" s="130">
        <f>B246</f>
        <v>0</v>
      </c>
      <c r="G246" s="133">
        <f>C246</f>
        <v>0</v>
      </c>
      <c r="H246" s="134" t="e">
        <f>VLOOKUP("Airline",AA$3:AO$23,$AB$1,0)</f>
        <v>#REF!</v>
      </c>
      <c r="I246" s="132" t="e">
        <f>IF(TRUE,F246*G246*IF(H246=0,1,IF(H246=1,0.8,IF(H246=2,0.75,IF(H246=3,0.7,IF(H246=4,0.5,IF(H246=5,0.35,IF(H246=6,0.2,error))))))),0)</f>
        <v>#REF!</v>
      </c>
      <c r="J246" s="17"/>
    </row>
    <row r="247" spans="1:10" ht="17" x14ac:dyDescent="0.2">
      <c r="A247" s="178"/>
      <c r="B247" s="100" t="s">
        <v>148</v>
      </c>
      <c r="C247" s="100" t="s">
        <v>147</v>
      </c>
      <c r="D247" s="37"/>
      <c r="E247" s="37"/>
      <c r="F247" s="39" t="s">
        <v>148</v>
      </c>
      <c r="G247" s="39" t="s">
        <v>147</v>
      </c>
      <c r="H247" s="40"/>
      <c r="I247" s="38"/>
      <c r="J247" s="18"/>
    </row>
    <row r="248" spans="1:10" ht="18" thickBot="1" x14ac:dyDescent="0.25">
      <c r="A248" s="179" t="s">
        <v>39</v>
      </c>
      <c r="B248" s="7"/>
      <c r="C248" s="8"/>
      <c r="D248" s="41"/>
      <c r="E248" s="129">
        <f>B248*C248</f>
        <v>0</v>
      </c>
      <c r="F248" s="130">
        <f>B248</f>
        <v>0</v>
      </c>
      <c r="G248" s="133">
        <f>C248</f>
        <v>0</v>
      </c>
      <c r="H248" s="134" t="e">
        <f>VLOOKUP("Bus",AA$3:AO$23,$AB$1,0)</f>
        <v>#REF!</v>
      </c>
      <c r="I248" s="132" t="e">
        <f>IF(TRUE,F248*G248*IF(H248=0,1,IF(H248=1,0.8,IF(H248=2,0.75,IF(H248=3,0.7,IF(H248=4,0.5,IF(H248=5,0.35,IF(H248=6,0.2,error))))))),0)</f>
        <v>#REF!</v>
      </c>
      <c r="J248" s="19"/>
    </row>
    <row r="249" spans="1:10" ht="20" thickBot="1" x14ac:dyDescent="0.3">
      <c r="A249" s="75"/>
      <c r="B249" s="69"/>
      <c r="C249" s="69"/>
      <c r="D249" s="69"/>
      <c r="E249" s="62"/>
      <c r="F249" s="62"/>
      <c r="G249" s="62"/>
      <c r="H249" s="62"/>
      <c r="I249" s="31"/>
    </row>
    <row r="250" spans="1:10" ht="25" x14ac:dyDescent="0.3">
      <c r="A250" s="82" t="s">
        <v>55</v>
      </c>
      <c r="B250" s="66"/>
      <c r="C250" s="66"/>
      <c r="D250" s="63"/>
      <c r="E250" s="72"/>
      <c r="F250" s="72"/>
      <c r="G250" s="72"/>
      <c r="H250" s="72"/>
      <c r="I250" s="32"/>
      <c r="J250" s="74" t="s">
        <v>34</v>
      </c>
    </row>
    <row r="251" spans="1:10" ht="17" x14ac:dyDescent="0.2">
      <c r="A251" s="84" t="s">
        <v>56</v>
      </c>
      <c r="B251" s="99" t="s">
        <v>65</v>
      </c>
      <c r="C251" s="99" t="s">
        <v>26</v>
      </c>
      <c r="D251" s="99" t="s">
        <v>27</v>
      </c>
      <c r="E251" s="33" t="s">
        <v>28</v>
      </c>
      <c r="F251" s="33" t="s">
        <v>29</v>
      </c>
      <c r="G251" s="33" t="s">
        <v>30</v>
      </c>
      <c r="H251" s="34" t="s">
        <v>71</v>
      </c>
      <c r="I251" s="35" t="s">
        <v>31</v>
      </c>
      <c r="J251" s="17"/>
    </row>
    <row r="252" spans="1:10" ht="17" x14ac:dyDescent="0.2">
      <c r="A252" s="59"/>
      <c r="B252" s="58" t="s">
        <v>146</v>
      </c>
      <c r="C252" s="7"/>
      <c r="D252" s="8"/>
      <c r="E252" s="129">
        <f t="shared" ref="E252:E257" si="38">C252*D252</f>
        <v>0</v>
      </c>
      <c r="F252" s="130">
        <f t="shared" ref="F252:G257" si="39">C252</f>
        <v>0</v>
      </c>
      <c r="G252" s="130">
        <f t="shared" si="39"/>
        <v>0</v>
      </c>
      <c r="H252" s="134" t="e">
        <f t="shared" ref="H252:H257" si="40">VLOOKUP(B252,AA$3:AO$23,$AB$1,0)</f>
        <v>#REF!</v>
      </c>
      <c r="I252" s="132">
        <f>IF('General Information'!K$2="Yes",F252*G252*IF(H252=0,1,IF(H252=1,0.8,IF(H252=2,0.75,IF(H252=3,0.7,IF(H252=4,0.5,IF(H252=5,0.35,IF(H252=6,0.2,error))))))),0)</f>
        <v>0</v>
      </c>
      <c r="J252" s="17"/>
    </row>
    <row r="253" spans="1:10" ht="17" x14ac:dyDescent="0.2">
      <c r="A253" s="9"/>
      <c r="B253" s="16" t="s">
        <v>146</v>
      </c>
      <c r="C253" s="7"/>
      <c r="D253" s="8"/>
      <c r="E253" s="129">
        <f t="shared" si="38"/>
        <v>0</v>
      </c>
      <c r="F253" s="130">
        <f t="shared" si="39"/>
        <v>0</v>
      </c>
      <c r="G253" s="130">
        <f t="shared" si="39"/>
        <v>0</v>
      </c>
      <c r="H253" s="134" t="e">
        <f t="shared" si="40"/>
        <v>#REF!</v>
      </c>
      <c r="I253" s="132">
        <f>IF('General Information'!K$2="Yes",F253*G253*IF(H253=0,1,IF(H253=1,0.8,IF(H253=2,0.75,IF(H253=3,0.7,IF(H253=4,0.5,IF(H253=5,0.35,IF(H253=6,0.2,error))))))),0)</f>
        <v>0</v>
      </c>
      <c r="J253" s="17"/>
    </row>
    <row r="254" spans="1:10" ht="17" x14ac:dyDescent="0.2">
      <c r="A254" s="9"/>
      <c r="B254" s="16" t="s">
        <v>146</v>
      </c>
      <c r="C254" s="7"/>
      <c r="D254" s="8"/>
      <c r="E254" s="129">
        <f t="shared" si="38"/>
        <v>0</v>
      </c>
      <c r="F254" s="130">
        <f t="shared" si="39"/>
        <v>0</v>
      </c>
      <c r="G254" s="130">
        <f t="shared" si="39"/>
        <v>0</v>
      </c>
      <c r="H254" s="134" t="e">
        <f t="shared" si="40"/>
        <v>#REF!</v>
      </c>
      <c r="I254" s="132">
        <f>IF('General Information'!K$2="Yes",F254*G254*IF(H254=0,1,IF(H254=1,0.8,IF(H254=2,0.75,IF(H254=3,0.7,IF(H254=4,0.5,IF(H254=5,0.35,IF(H254=6,0.2,error))))))),0)</f>
        <v>0</v>
      </c>
      <c r="J254" s="17"/>
    </row>
    <row r="255" spans="1:10" ht="17" x14ac:dyDescent="0.2">
      <c r="A255" s="9"/>
      <c r="B255" s="16" t="s">
        <v>146</v>
      </c>
      <c r="C255" s="7"/>
      <c r="D255" s="8"/>
      <c r="E255" s="129">
        <f t="shared" si="38"/>
        <v>0</v>
      </c>
      <c r="F255" s="130">
        <f t="shared" si="39"/>
        <v>0</v>
      </c>
      <c r="G255" s="130">
        <f t="shared" si="39"/>
        <v>0</v>
      </c>
      <c r="H255" s="134" t="e">
        <f t="shared" si="40"/>
        <v>#REF!</v>
      </c>
      <c r="I255" s="132">
        <f>IF('General Information'!K$2="Yes",F255*G255*IF(H255=0,1,IF(H255=1,0.8,IF(H255=2,0.75,IF(H255=3,0.7,IF(H255=4,0.5,IF(H255=5,0.35,IF(H255=6,0.2,error))))))),0)</f>
        <v>0</v>
      </c>
      <c r="J255" s="17"/>
    </row>
    <row r="256" spans="1:10" ht="17" x14ac:dyDescent="0.2">
      <c r="A256" s="9"/>
      <c r="B256" s="7" t="s">
        <v>146</v>
      </c>
      <c r="C256" s="7"/>
      <c r="D256" s="8"/>
      <c r="E256" s="129">
        <f t="shared" si="38"/>
        <v>0</v>
      </c>
      <c r="F256" s="130">
        <f t="shared" si="39"/>
        <v>0</v>
      </c>
      <c r="G256" s="130">
        <f t="shared" si="39"/>
        <v>0</v>
      </c>
      <c r="H256" s="134" t="e">
        <f t="shared" si="40"/>
        <v>#REF!</v>
      </c>
      <c r="I256" s="132">
        <f>IF('General Information'!K$2="Yes",F256*G256*IF(H256=0,1,IF(H256=1,0.8,IF(H256=2,0.75,IF(H256=3,0.7,IF(H256=4,0.5,IF(H256=5,0.35,IF(H256=6,0.2,error))))))),0)</f>
        <v>0</v>
      </c>
      <c r="J256" s="17"/>
    </row>
    <row r="257" spans="1:10" ht="17" x14ac:dyDescent="0.2">
      <c r="A257" s="9"/>
      <c r="B257" s="7" t="s">
        <v>146</v>
      </c>
      <c r="C257" s="7"/>
      <c r="D257" s="8"/>
      <c r="E257" s="129">
        <f t="shared" si="38"/>
        <v>0</v>
      </c>
      <c r="F257" s="135">
        <f t="shared" si="39"/>
        <v>0</v>
      </c>
      <c r="G257" s="135">
        <f t="shared" si="39"/>
        <v>0</v>
      </c>
      <c r="H257" s="134" t="e">
        <f t="shared" si="40"/>
        <v>#REF!</v>
      </c>
      <c r="I257" s="132">
        <f>IF('General Information'!K$2="Yes",F257*G257*IF(H257=0,1,IF(H257=1,0.8,IF(H257=2,0.75,IF(H257=3,0.7,IF(H257=4,0.5,IF(H257=5,0.35,IF(H257=6,0.2,error))))))),0)</f>
        <v>0</v>
      </c>
      <c r="J257" s="18"/>
    </row>
    <row r="258" spans="1:10" ht="17" thickBot="1" x14ac:dyDescent="0.25">
      <c r="A258" s="101"/>
      <c r="B258" s="339" t="s">
        <v>57</v>
      </c>
      <c r="C258" s="339"/>
      <c r="D258" s="339"/>
      <c r="E258" s="129">
        <f>SUM(E240,E242,E244,E246,E248,E252:E257)</f>
        <v>0</v>
      </c>
      <c r="F258" s="344" t="s">
        <v>60</v>
      </c>
      <c r="G258" s="345"/>
      <c r="H258" s="346"/>
      <c r="I258" s="132" t="e">
        <f>SUM(I242,I244,I246,I248,I252:I257)</f>
        <v>#REF!</v>
      </c>
      <c r="J258" s="19"/>
    </row>
    <row r="259" spans="1:10" ht="16" x14ac:dyDescent="0.2">
      <c r="A259" s="101"/>
      <c r="B259" s="339" t="s">
        <v>58</v>
      </c>
      <c r="C259" s="339"/>
      <c r="D259" s="339"/>
      <c r="E259" s="7"/>
      <c r="F259" s="347" t="s">
        <v>149</v>
      </c>
      <c r="G259" s="345"/>
      <c r="H259" s="346"/>
      <c r="I259" s="136">
        <f>E259</f>
        <v>0</v>
      </c>
    </row>
    <row r="260" spans="1:10" ht="17" thickBot="1" x14ac:dyDescent="0.25">
      <c r="A260" s="102"/>
      <c r="B260" s="340" t="s">
        <v>59</v>
      </c>
      <c r="C260" s="340"/>
      <c r="D260" s="340"/>
      <c r="E260" s="138">
        <f>E258*$E259</f>
        <v>0</v>
      </c>
      <c r="F260" s="341" t="s">
        <v>61</v>
      </c>
      <c r="G260" s="342"/>
      <c r="H260" s="343"/>
      <c r="I260" s="137" t="e">
        <f>I259*I258</f>
        <v>#REF!</v>
      </c>
    </row>
    <row r="263" spans="1:10" ht="16" thickBot="1" x14ac:dyDescent="0.25"/>
    <row r="264" spans="1:10" ht="32" thickBot="1" x14ac:dyDescent="0.4">
      <c r="A264" s="284" t="s">
        <v>185</v>
      </c>
      <c r="B264" s="285"/>
      <c r="C264" s="285"/>
      <c r="D264" s="285"/>
      <c r="E264" s="285"/>
      <c r="F264" s="285"/>
      <c r="G264" s="285"/>
      <c r="H264" s="285"/>
      <c r="I264" s="286"/>
    </row>
    <row r="265" spans="1:10" ht="28" thickBot="1" x14ac:dyDescent="0.25">
      <c r="A265" s="80" t="s">
        <v>36</v>
      </c>
      <c r="B265" s="303"/>
      <c r="C265" s="303"/>
      <c r="D265" s="303"/>
      <c r="E265" s="303"/>
      <c r="F265" s="303"/>
      <c r="G265" s="303"/>
      <c r="H265" s="303"/>
      <c r="I265" s="293"/>
    </row>
    <row r="266" spans="1:10" ht="20" thickBot="1" x14ac:dyDescent="0.3">
      <c r="A266" s="75"/>
      <c r="B266" s="69"/>
      <c r="C266" s="69"/>
      <c r="D266" s="69"/>
      <c r="E266" s="69"/>
      <c r="F266" s="69"/>
      <c r="G266" s="69"/>
      <c r="H266" s="69"/>
      <c r="I266" s="98"/>
    </row>
    <row r="267" spans="1:10" ht="25" x14ac:dyDescent="0.3">
      <c r="A267" s="82" t="s">
        <v>280</v>
      </c>
      <c r="B267" s="66"/>
      <c r="C267" s="66"/>
      <c r="D267" s="66"/>
      <c r="E267" s="72"/>
      <c r="F267" s="72"/>
      <c r="G267" s="72"/>
      <c r="H267" s="72"/>
      <c r="I267" s="32"/>
      <c r="J267" s="74" t="s">
        <v>34</v>
      </c>
    </row>
    <row r="268" spans="1:10" ht="17" x14ac:dyDescent="0.2">
      <c r="A268" s="84"/>
      <c r="B268" s="99" t="s">
        <v>40</v>
      </c>
      <c r="C268" s="177" t="s">
        <v>225</v>
      </c>
      <c r="D268" s="177" t="s">
        <v>226</v>
      </c>
      <c r="E268" s="33" t="s">
        <v>43</v>
      </c>
      <c r="F268" s="33" t="s">
        <v>44</v>
      </c>
      <c r="G268" s="33" t="s">
        <v>45</v>
      </c>
      <c r="H268" s="34" t="s">
        <v>71</v>
      </c>
      <c r="I268" s="35" t="s">
        <v>31</v>
      </c>
      <c r="J268" s="17"/>
    </row>
    <row r="269" spans="1:10" ht="16" customHeight="1" x14ac:dyDescent="0.2">
      <c r="A269" s="178" t="s">
        <v>224</v>
      </c>
      <c r="B269" s="7"/>
      <c r="C269" s="7"/>
      <c r="D269" s="8"/>
      <c r="E269" s="129">
        <f>B269*C269*D269</f>
        <v>0</v>
      </c>
      <c r="F269" s="130">
        <f>B269</f>
        <v>0</v>
      </c>
      <c r="G269" s="130">
        <f>C269</f>
        <v>0</v>
      </c>
      <c r="H269" s="182" t="e">
        <f>VLOOKUP("Car Rental",AA$3:AO$23,$AB$1,0)</f>
        <v>#REF!</v>
      </c>
      <c r="I269" s="132">
        <f>D269*F269*G269</f>
        <v>0</v>
      </c>
      <c r="J269" s="17"/>
    </row>
    <row r="270" spans="1:10" ht="15.5" customHeight="1" x14ac:dyDescent="0.2">
      <c r="A270" s="178"/>
      <c r="B270" s="99" t="s">
        <v>40</v>
      </c>
      <c r="C270" s="99" t="s">
        <v>41</v>
      </c>
      <c r="D270" s="99" t="s">
        <v>42</v>
      </c>
      <c r="E270" s="37"/>
      <c r="F270" s="33" t="s">
        <v>44</v>
      </c>
      <c r="G270" s="33" t="s">
        <v>45</v>
      </c>
      <c r="H270" s="37"/>
      <c r="I270" s="37"/>
      <c r="J270" s="17"/>
    </row>
    <row r="271" spans="1:10" ht="16" customHeight="1" x14ac:dyDescent="0.2">
      <c r="A271" s="178" t="s">
        <v>37</v>
      </c>
      <c r="B271" s="7"/>
      <c r="C271" s="7"/>
      <c r="D271" s="36">
        <v>0.18</v>
      </c>
      <c r="E271" s="129">
        <f>B271*C271*D271</f>
        <v>0</v>
      </c>
      <c r="F271" s="130">
        <f>B271</f>
        <v>0</v>
      </c>
      <c r="G271" s="130">
        <f>C271</f>
        <v>0</v>
      </c>
      <c r="H271" s="131" t="s">
        <v>180</v>
      </c>
      <c r="I271" s="132">
        <f>D271*F271*G271</f>
        <v>0</v>
      </c>
      <c r="J271" s="17"/>
    </row>
    <row r="272" spans="1:10" ht="17" x14ac:dyDescent="0.2">
      <c r="A272" s="178"/>
      <c r="B272" s="99" t="s">
        <v>46</v>
      </c>
      <c r="C272" s="99" t="s">
        <v>47</v>
      </c>
      <c r="D272" s="33" t="s">
        <v>48</v>
      </c>
      <c r="E272" s="37"/>
      <c r="F272" s="33" t="s">
        <v>49</v>
      </c>
      <c r="G272" s="33" t="s">
        <v>50</v>
      </c>
      <c r="H272" s="37"/>
      <c r="I272" s="38"/>
      <c r="J272" s="17"/>
    </row>
    <row r="273" spans="1:10" ht="17" x14ac:dyDescent="0.2">
      <c r="A273" s="178" t="s">
        <v>96</v>
      </c>
      <c r="B273" s="7"/>
      <c r="C273" s="7"/>
      <c r="D273" s="36">
        <v>107</v>
      </c>
      <c r="E273" s="129">
        <f>B273*C273*D273</f>
        <v>0</v>
      </c>
      <c r="F273" s="130">
        <f>B273</f>
        <v>0</v>
      </c>
      <c r="G273" s="130">
        <f>C273</f>
        <v>0</v>
      </c>
      <c r="H273" s="131" t="s">
        <v>180</v>
      </c>
      <c r="I273" s="132">
        <f>D273*F273*G273</f>
        <v>0</v>
      </c>
      <c r="J273" s="17"/>
    </row>
    <row r="274" spans="1:10" ht="17" x14ac:dyDescent="0.2">
      <c r="A274" s="178"/>
      <c r="B274" s="99" t="s">
        <v>51</v>
      </c>
      <c r="C274" s="99" t="s">
        <v>52</v>
      </c>
      <c r="D274" s="37"/>
      <c r="E274" s="37"/>
      <c r="F274" s="33" t="s">
        <v>53</v>
      </c>
      <c r="G274" s="33" t="s">
        <v>54</v>
      </c>
      <c r="H274" s="37"/>
      <c r="I274" s="38"/>
      <c r="J274" s="17"/>
    </row>
    <row r="275" spans="1:10" ht="17" x14ac:dyDescent="0.2">
      <c r="A275" s="178" t="s">
        <v>38</v>
      </c>
      <c r="B275" s="7"/>
      <c r="C275" s="8"/>
      <c r="D275" s="37"/>
      <c r="E275" s="129">
        <f>B275*C275</f>
        <v>0</v>
      </c>
      <c r="F275" s="130">
        <f>B275</f>
        <v>0</v>
      </c>
      <c r="G275" s="133">
        <f>C275</f>
        <v>0</v>
      </c>
      <c r="H275" s="134" t="e">
        <f>VLOOKUP("Airline",AA$3:AO$23,$AB$1,0)</f>
        <v>#REF!</v>
      </c>
      <c r="I275" s="132" t="e">
        <f>IF(TRUE,F275*G275*IF(H275=0,1,IF(H275=1,0.8,IF(H275=2,0.75,IF(H275=3,0.7,IF(H275=4,0.5,IF(H275=5,0.35,IF(H275=6,0.2,error))))))),0)</f>
        <v>#REF!</v>
      </c>
      <c r="J275" s="17"/>
    </row>
    <row r="276" spans="1:10" ht="17" x14ac:dyDescent="0.2">
      <c r="A276" s="178"/>
      <c r="B276" s="100" t="s">
        <v>148</v>
      </c>
      <c r="C276" s="100" t="s">
        <v>147</v>
      </c>
      <c r="D276" s="37"/>
      <c r="E276" s="37"/>
      <c r="F276" s="39" t="s">
        <v>148</v>
      </c>
      <c r="G276" s="39" t="s">
        <v>147</v>
      </c>
      <c r="H276" s="40"/>
      <c r="I276" s="38"/>
      <c r="J276" s="18"/>
    </row>
    <row r="277" spans="1:10" ht="18" thickBot="1" x14ac:dyDescent="0.25">
      <c r="A277" s="179" t="s">
        <v>39</v>
      </c>
      <c r="B277" s="7"/>
      <c r="C277" s="8"/>
      <c r="D277" s="41"/>
      <c r="E277" s="129">
        <f>B277*C277</f>
        <v>0</v>
      </c>
      <c r="F277" s="130">
        <f>B277</f>
        <v>0</v>
      </c>
      <c r="G277" s="133">
        <f>C277</f>
        <v>0</v>
      </c>
      <c r="H277" s="134" t="e">
        <f>VLOOKUP("Bus",AA$3:AO$23,$AB$1,0)</f>
        <v>#REF!</v>
      </c>
      <c r="I277" s="132" t="e">
        <f>IF(TRUE,F277*G277*IF(H277=0,1,IF(H277=1,0.8,IF(H277=2,0.75,IF(H277=3,0.7,IF(H277=4,0.5,IF(H277=5,0.35,IF(H277=6,0.2,error))))))),0)</f>
        <v>#REF!</v>
      </c>
      <c r="J277" s="19"/>
    </row>
    <row r="278" spans="1:10" ht="20" thickBot="1" x14ac:dyDescent="0.3">
      <c r="A278" s="75"/>
      <c r="B278" s="69"/>
      <c r="C278" s="69"/>
      <c r="D278" s="69"/>
      <c r="E278" s="62"/>
      <c r="F278" s="62"/>
      <c r="G278" s="62"/>
      <c r="H278" s="62"/>
      <c r="I278" s="31"/>
    </row>
    <row r="279" spans="1:10" ht="25" x14ac:dyDescent="0.3">
      <c r="A279" s="82" t="s">
        <v>55</v>
      </c>
      <c r="B279" s="66"/>
      <c r="C279" s="66"/>
      <c r="D279" s="63"/>
      <c r="E279" s="72"/>
      <c r="F279" s="72"/>
      <c r="G279" s="72"/>
      <c r="H279" s="72"/>
      <c r="I279" s="32"/>
      <c r="J279" s="74" t="s">
        <v>34</v>
      </c>
    </row>
    <row r="280" spans="1:10" ht="17" x14ac:dyDescent="0.2">
      <c r="A280" s="84" t="s">
        <v>56</v>
      </c>
      <c r="B280" s="99" t="s">
        <v>65</v>
      </c>
      <c r="C280" s="99" t="s">
        <v>26</v>
      </c>
      <c r="D280" s="99" t="s">
        <v>27</v>
      </c>
      <c r="E280" s="33" t="s">
        <v>28</v>
      </c>
      <c r="F280" s="33" t="s">
        <v>29</v>
      </c>
      <c r="G280" s="33" t="s">
        <v>30</v>
      </c>
      <c r="H280" s="34" t="s">
        <v>71</v>
      </c>
      <c r="I280" s="35" t="s">
        <v>31</v>
      </c>
      <c r="J280" s="17"/>
    </row>
    <row r="281" spans="1:10" ht="17" x14ac:dyDescent="0.2">
      <c r="A281" s="59"/>
      <c r="B281" s="58" t="s">
        <v>146</v>
      </c>
      <c r="C281" s="7"/>
      <c r="D281" s="8"/>
      <c r="E281" s="129">
        <f t="shared" ref="E281:E286" si="41">C281*D281</f>
        <v>0</v>
      </c>
      <c r="F281" s="130">
        <f t="shared" ref="F281:G286" si="42">C281</f>
        <v>0</v>
      </c>
      <c r="G281" s="130">
        <f t="shared" si="42"/>
        <v>0</v>
      </c>
      <c r="H281" s="134" t="e">
        <f t="shared" ref="H281:H286" si="43">VLOOKUP(B281,AA$3:AO$23,$AB$1,0)</f>
        <v>#REF!</v>
      </c>
      <c r="I281" s="132">
        <f>IF('General Information'!K$2="Yes",F281*G281*IF(H281=0,1,IF(H281=1,0.8,IF(H281=2,0.75,IF(H281=3,0.7,IF(H281=4,0.5,IF(H281=5,0.35,IF(H281=6,0.2,error))))))),0)</f>
        <v>0</v>
      </c>
      <c r="J281" s="17"/>
    </row>
    <row r="282" spans="1:10" ht="17" x14ac:dyDescent="0.2">
      <c r="A282" s="9"/>
      <c r="B282" s="16" t="s">
        <v>146</v>
      </c>
      <c r="C282" s="7"/>
      <c r="D282" s="8"/>
      <c r="E282" s="129">
        <f t="shared" si="41"/>
        <v>0</v>
      </c>
      <c r="F282" s="130">
        <f t="shared" si="42"/>
        <v>0</v>
      </c>
      <c r="G282" s="130">
        <f t="shared" si="42"/>
        <v>0</v>
      </c>
      <c r="H282" s="134" t="e">
        <f t="shared" si="43"/>
        <v>#REF!</v>
      </c>
      <c r="I282" s="132">
        <f>IF('General Information'!K$2="Yes",F282*G282*IF(H282=0,1,IF(H282=1,0.8,IF(H282=2,0.75,IF(H282=3,0.7,IF(H282=4,0.5,IF(H282=5,0.35,IF(H282=6,0.2,error))))))),0)</f>
        <v>0</v>
      </c>
      <c r="J282" s="17"/>
    </row>
    <row r="283" spans="1:10" ht="17" x14ac:dyDescent="0.2">
      <c r="A283" s="9"/>
      <c r="B283" s="16" t="s">
        <v>146</v>
      </c>
      <c r="C283" s="7"/>
      <c r="D283" s="8"/>
      <c r="E283" s="129">
        <f t="shared" si="41"/>
        <v>0</v>
      </c>
      <c r="F283" s="130">
        <f t="shared" si="42"/>
        <v>0</v>
      </c>
      <c r="G283" s="130">
        <f t="shared" si="42"/>
        <v>0</v>
      </c>
      <c r="H283" s="134" t="e">
        <f t="shared" si="43"/>
        <v>#REF!</v>
      </c>
      <c r="I283" s="132">
        <f>IF('General Information'!K$2="Yes",F283*G283*IF(H283=0,1,IF(H283=1,0.8,IF(H283=2,0.75,IF(H283=3,0.7,IF(H283=4,0.5,IF(H283=5,0.35,IF(H283=6,0.2,error))))))),0)</f>
        <v>0</v>
      </c>
      <c r="J283" s="17"/>
    </row>
    <row r="284" spans="1:10" ht="17" x14ac:dyDescent="0.2">
      <c r="A284" s="9"/>
      <c r="B284" s="16" t="s">
        <v>146</v>
      </c>
      <c r="C284" s="7"/>
      <c r="D284" s="8"/>
      <c r="E284" s="129">
        <f t="shared" si="41"/>
        <v>0</v>
      </c>
      <c r="F284" s="130">
        <f t="shared" si="42"/>
        <v>0</v>
      </c>
      <c r="G284" s="130">
        <f t="shared" si="42"/>
        <v>0</v>
      </c>
      <c r="H284" s="134" t="e">
        <f t="shared" si="43"/>
        <v>#REF!</v>
      </c>
      <c r="I284" s="132">
        <f>IF('General Information'!K$2="Yes",F284*G284*IF(H284=0,1,IF(H284=1,0.8,IF(H284=2,0.75,IF(H284=3,0.7,IF(H284=4,0.5,IF(H284=5,0.35,IF(H284=6,0.2,error))))))),0)</f>
        <v>0</v>
      </c>
      <c r="J284" s="17"/>
    </row>
    <row r="285" spans="1:10" ht="17" x14ac:dyDescent="0.2">
      <c r="A285" s="9"/>
      <c r="B285" s="7" t="s">
        <v>146</v>
      </c>
      <c r="C285" s="7"/>
      <c r="D285" s="8"/>
      <c r="E285" s="129">
        <f t="shared" si="41"/>
        <v>0</v>
      </c>
      <c r="F285" s="130">
        <f t="shared" si="42"/>
        <v>0</v>
      </c>
      <c r="G285" s="130">
        <f t="shared" si="42"/>
        <v>0</v>
      </c>
      <c r="H285" s="134" t="e">
        <f t="shared" si="43"/>
        <v>#REF!</v>
      </c>
      <c r="I285" s="132">
        <f>IF('General Information'!K$2="Yes",F285*G285*IF(H285=0,1,IF(H285=1,0.8,IF(H285=2,0.75,IF(H285=3,0.7,IF(H285=4,0.5,IF(H285=5,0.35,IF(H285=6,0.2,error))))))),0)</f>
        <v>0</v>
      </c>
      <c r="J285" s="17"/>
    </row>
    <row r="286" spans="1:10" ht="17" x14ac:dyDescent="0.2">
      <c r="A286" s="9"/>
      <c r="B286" s="7" t="s">
        <v>146</v>
      </c>
      <c r="C286" s="7"/>
      <c r="D286" s="8"/>
      <c r="E286" s="129">
        <f t="shared" si="41"/>
        <v>0</v>
      </c>
      <c r="F286" s="135">
        <f t="shared" si="42"/>
        <v>0</v>
      </c>
      <c r="G286" s="135">
        <f t="shared" si="42"/>
        <v>0</v>
      </c>
      <c r="H286" s="134" t="e">
        <f t="shared" si="43"/>
        <v>#REF!</v>
      </c>
      <c r="I286" s="132">
        <f>IF('General Information'!K$2="Yes",F286*G286*IF(H286=0,1,IF(H286=1,0.8,IF(H286=2,0.75,IF(H286=3,0.7,IF(H286=4,0.5,IF(H286=5,0.35,IF(H286=6,0.2,error))))))),0)</f>
        <v>0</v>
      </c>
      <c r="J286" s="18"/>
    </row>
    <row r="287" spans="1:10" ht="17" thickBot="1" x14ac:dyDescent="0.25">
      <c r="A287" s="101"/>
      <c r="B287" s="339" t="s">
        <v>57</v>
      </c>
      <c r="C287" s="339"/>
      <c r="D287" s="339"/>
      <c r="E287" s="129">
        <f>SUM(E269,E271,E273,E275,E277,E281:E286)</f>
        <v>0</v>
      </c>
      <c r="F287" s="344" t="s">
        <v>60</v>
      </c>
      <c r="G287" s="345"/>
      <c r="H287" s="346"/>
      <c r="I287" s="132" t="e">
        <f>SUM(I271,I273,I275,I277,I281:I286)</f>
        <v>#REF!</v>
      </c>
      <c r="J287" s="19"/>
    </row>
    <row r="288" spans="1:10" ht="16" x14ac:dyDescent="0.2">
      <c r="A288" s="101"/>
      <c r="B288" s="339" t="s">
        <v>58</v>
      </c>
      <c r="C288" s="339"/>
      <c r="D288" s="339"/>
      <c r="E288" s="7"/>
      <c r="F288" s="347" t="s">
        <v>149</v>
      </c>
      <c r="G288" s="345"/>
      <c r="H288" s="346"/>
      <c r="I288" s="136">
        <f>E288</f>
        <v>0</v>
      </c>
    </row>
    <row r="289" spans="1:10" ht="17" thickBot="1" x14ac:dyDescent="0.25">
      <c r="A289" s="102"/>
      <c r="B289" s="340" t="s">
        <v>59</v>
      </c>
      <c r="C289" s="340"/>
      <c r="D289" s="340"/>
      <c r="E289" s="138">
        <f>E287*$E288</f>
        <v>0</v>
      </c>
      <c r="F289" s="341" t="s">
        <v>61</v>
      </c>
      <c r="G289" s="342"/>
      <c r="H289" s="343"/>
      <c r="I289" s="137" t="e">
        <f>I288*I287</f>
        <v>#REF!</v>
      </c>
    </row>
    <row r="292" spans="1:10" ht="16" thickBot="1" x14ac:dyDescent="0.25"/>
    <row r="293" spans="1:10" ht="32" thickBot="1" x14ac:dyDescent="0.4">
      <c r="A293" s="284" t="s">
        <v>186</v>
      </c>
      <c r="B293" s="285"/>
      <c r="C293" s="285"/>
      <c r="D293" s="285"/>
      <c r="E293" s="285"/>
      <c r="F293" s="285"/>
      <c r="G293" s="285"/>
      <c r="H293" s="285"/>
      <c r="I293" s="286"/>
    </row>
    <row r="294" spans="1:10" ht="28" thickBot="1" x14ac:dyDescent="0.25">
      <c r="A294" s="80" t="s">
        <v>36</v>
      </c>
      <c r="B294" s="303"/>
      <c r="C294" s="303"/>
      <c r="D294" s="303"/>
      <c r="E294" s="303"/>
      <c r="F294" s="303"/>
      <c r="G294" s="303"/>
      <c r="H294" s="303"/>
      <c r="I294" s="293"/>
    </row>
    <row r="295" spans="1:10" ht="20" thickBot="1" x14ac:dyDescent="0.3">
      <c r="A295" s="75"/>
      <c r="B295" s="69"/>
      <c r="C295" s="69"/>
      <c r="D295" s="69"/>
      <c r="E295" s="69"/>
      <c r="F295" s="69"/>
      <c r="G295" s="69"/>
      <c r="H295" s="69"/>
      <c r="I295" s="98"/>
    </row>
    <row r="296" spans="1:10" ht="25" x14ac:dyDescent="0.3">
      <c r="A296" s="82" t="s">
        <v>280</v>
      </c>
      <c r="B296" s="66"/>
      <c r="C296" s="66"/>
      <c r="D296" s="66"/>
      <c r="E296" s="72"/>
      <c r="F296" s="72"/>
      <c r="G296" s="72"/>
      <c r="H296" s="72"/>
      <c r="I296" s="32"/>
      <c r="J296" s="74" t="s">
        <v>34</v>
      </c>
    </row>
    <row r="297" spans="1:10" ht="15.5" customHeight="1" x14ac:dyDescent="0.2">
      <c r="A297" s="84"/>
      <c r="B297" s="99" t="s">
        <v>40</v>
      </c>
      <c r="C297" s="177" t="s">
        <v>225</v>
      </c>
      <c r="D297" s="177" t="s">
        <v>226</v>
      </c>
      <c r="E297" s="33" t="s">
        <v>43</v>
      </c>
      <c r="F297" s="33" t="s">
        <v>44</v>
      </c>
      <c r="G297" s="33" t="s">
        <v>45</v>
      </c>
      <c r="H297" s="34" t="s">
        <v>71</v>
      </c>
      <c r="I297" s="35" t="s">
        <v>31</v>
      </c>
      <c r="J297" s="17"/>
    </row>
    <row r="298" spans="1:10" ht="16" customHeight="1" x14ac:dyDescent="0.2">
      <c r="A298" s="178" t="s">
        <v>224</v>
      </c>
      <c r="B298" s="7"/>
      <c r="C298" s="7"/>
      <c r="D298" s="8"/>
      <c r="E298" s="129">
        <f>B298*C298*D298</f>
        <v>0</v>
      </c>
      <c r="F298" s="130">
        <f>B298</f>
        <v>0</v>
      </c>
      <c r="G298" s="130">
        <f>C298</f>
        <v>0</v>
      </c>
      <c r="H298" s="182" t="e">
        <f>VLOOKUP("Car Rental",AA$3:AO$23,$AB$1,0)</f>
        <v>#REF!</v>
      </c>
      <c r="I298" s="132">
        <f>D298*F298*G298</f>
        <v>0</v>
      </c>
      <c r="J298" s="17"/>
    </row>
    <row r="299" spans="1:10" ht="17" x14ac:dyDescent="0.2">
      <c r="A299" s="178"/>
      <c r="B299" s="99" t="s">
        <v>40</v>
      </c>
      <c r="C299" s="99" t="s">
        <v>41</v>
      </c>
      <c r="D299" s="99" t="s">
        <v>42</v>
      </c>
      <c r="E299" s="37"/>
      <c r="F299" s="33" t="s">
        <v>44</v>
      </c>
      <c r="G299" s="33" t="s">
        <v>45</v>
      </c>
      <c r="H299" s="37"/>
      <c r="I299" s="37"/>
      <c r="J299" s="17"/>
    </row>
    <row r="300" spans="1:10" ht="17" x14ac:dyDescent="0.2">
      <c r="A300" s="178" t="s">
        <v>37</v>
      </c>
      <c r="B300" s="7"/>
      <c r="C300" s="7"/>
      <c r="D300" s="36">
        <v>0.18</v>
      </c>
      <c r="E300" s="129">
        <f>B300*C300*D300</f>
        <v>0</v>
      </c>
      <c r="F300" s="130">
        <f>B300</f>
        <v>0</v>
      </c>
      <c r="G300" s="130">
        <f>C300</f>
        <v>0</v>
      </c>
      <c r="H300" s="131" t="s">
        <v>180</v>
      </c>
      <c r="I300" s="132">
        <f>D300*F300*G300</f>
        <v>0</v>
      </c>
      <c r="J300" s="17"/>
    </row>
    <row r="301" spans="1:10" ht="17" x14ac:dyDescent="0.2">
      <c r="A301" s="178"/>
      <c r="B301" s="99" t="s">
        <v>46</v>
      </c>
      <c r="C301" s="99" t="s">
        <v>47</v>
      </c>
      <c r="D301" s="33" t="s">
        <v>48</v>
      </c>
      <c r="E301" s="37"/>
      <c r="F301" s="33" t="s">
        <v>49</v>
      </c>
      <c r="G301" s="33" t="s">
        <v>50</v>
      </c>
      <c r="H301" s="37"/>
      <c r="I301" s="38"/>
      <c r="J301" s="17"/>
    </row>
    <row r="302" spans="1:10" ht="17" x14ac:dyDescent="0.2">
      <c r="A302" s="178" t="s">
        <v>96</v>
      </c>
      <c r="B302" s="7"/>
      <c r="C302" s="7"/>
      <c r="D302" s="36">
        <v>107</v>
      </c>
      <c r="E302" s="129">
        <f>B302*C302*D302</f>
        <v>0</v>
      </c>
      <c r="F302" s="130">
        <f>B302</f>
        <v>0</v>
      </c>
      <c r="G302" s="130">
        <f>C302</f>
        <v>0</v>
      </c>
      <c r="H302" s="131" t="s">
        <v>180</v>
      </c>
      <c r="I302" s="132">
        <f>D302*F302*G302</f>
        <v>0</v>
      </c>
      <c r="J302" s="17"/>
    </row>
    <row r="303" spans="1:10" ht="17" x14ac:dyDescent="0.2">
      <c r="A303" s="178"/>
      <c r="B303" s="99" t="s">
        <v>51</v>
      </c>
      <c r="C303" s="99" t="s">
        <v>52</v>
      </c>
      <c r="D303" s="37"/>
      <c r="E303" s="37"/>
      <c r="F303" s="33" t="s">
        <v>53</v>
      </c>
      <c r="G303" s="33" t="s">
        <v>54</v>
      </c>
      <c r="H303" s="37"/>
      <c r="I303" s="38"/>
      <c r="J303" s="17"/>
    </row>
    <row r="304" spans="1:10" ht="17" x14ac:dyDescent="0.2">
      <c r="A304" s="178" t="s">
        <v>38</v>
      </c>
      <c r="B304" s="7"/>
      <c r="C304" s="8"/>
      <c r="D304" s="37"/>
      <c r="E304" s="129">
        <f>B304*C304</f>
        <v>0</v>
      </c>
      <c r="F304" s="130">
        <f>B304</f>
        <v>0</v>
      </c>
      <c r="G304" s="133">
        <f>C304</f>
        <v>0</v>
      </c>
      <c r="H304" s="134" t="e">
        <f>VLOOKUP("Airline",AA$3:AO$23,$AB$1,0)</f>
        <v>#REF!</v>
      </c>
      <c r="I304" s="132" t="e">
        <f>IF(TRUE,F304*G304*IF(H304=0,1,IF(H304=1,0.8,IF(H304=2,0.75,IF(H304=3,0.7,IF(H304=4,0.5,IF(H304=5,0.35,IF(H304=6,0.2,error))))))),0)</f>
        <v>#REF!</v>
      </c>
      <c r="J304" s="17"/>
    </row>
    <row r="305" spans="1:10" ht="17" x14ac:dyDescent="0.2">
      <c r="A305" s="178"/>
      <c r="B305" s="100" t="s">
        <v>148</v>
      </c>
      <c r="C305" s="100" t="s">
        <v>147</v>
      </c>
      <c r="D305" s="37"/>
      <c r="E305" s="37"/>
      <c r="F305" s="39" t="s">
        <v>148</v>
      </c>
      <c r="G305" s="39" t="s">
        <v>147</v>
      </c>
      <c r="H305" s="40"/>
      <c r="I305" s="38"/>
      <c r="J305" s="18"/>
    </row>
    <row r="306" spans="1:10" ht="18" thickBot="1" x14ac:dyDescent="0.25">
      <c r="A306" s="179" t="s">
        <v>39</v>
      </c>
      <c r="B306" s="7"/>
      <c r="C306" s="8"/>
      <c r="D306" s="41"/>
      <c r="E306" s="129">
        <f>B306*C306</f>
        <v>0</v>
      </c>
      <c r="F306" s="130">
        <f>B306</f>
        <v>0</v>
      </c>
      <c r="G306" s="133">
        <f>C306</f>
        <v>0</v>
      </c>
      <c r="H306" s="134" t="e">
        <f>VLOOKUP("Bus",AA$3:AO$23,$AB$1,0)</f>
        <v>#REF!</v>
      </c>
      <c r="I306" s="132" t="e">
        <f>IF(TRUE,F306*G306*IF(H306=0,1,IF(H306=1,0.8,IF(H306=2,0.75,IF(H306=3,0.7,IF(H306=4,0.5,IF(H306=5,0.35,IF(H306=6,0.2,error))))))),0)</f>
        <v>#REF!</v>
      </c>
      <c r="J306" s="19"/>
    </row>
    <row r="307" spans="1:10" ht="20" thickBot="1" x14ac:dyDescent="0.3">
      <c r="A307" s="75"/>
      <c r="B307" s="69"/>
      <c r="C307" s="69"/>
      <c r="D307" s="69"/>
      <c r="E307" s="62"/>
      <c r="F307" s="62"/>
      <c r="G307" s="62"/>
      <c r="H307" s="62"/>
      <c r="I307" s="31"/>
    </row>
    <row r="308" spans="1:10" ht="25" x14ac:dyDescent="0.3">
      <c r="A308" s="82" t="s">
        <v>55</v>
      </c>
      <c r="B308" s="66"/>
      <c r="C308" s="66"/>
      <c r="D308" s="63"/>
      <c r="E308" s="72"/>
      <c r="F308" s="72"/>
      <c r="G308" s="72"/>
      <c r="H308" s="72"/>
      <c r="I308" s="32"/>
      <c r="J308" s="74" t="s">
        <v>34</v>
      </c>
    </row>
    <row r="309" spans="1:10" ht="17" x14ac:dyDescent="0.2">
      <c r="A309" s="84" t="s">
        <v>56</v>
      </c>
      <c r="B309" s="99" t="s">
        <v>65</v>
      </c>
      <c r="C309" s="99" t="s">
        <v>26</v>
      </c>
      <c r="D309" s="99" t="s">
        <v>27</v>
      </c>
      <c r="E309" s="33" t="s">
        <v>28</v>
      </c>
      <c r="F309" s="33" t="s">
        <v>29</v>
      </c>
      <c r="G309" s="33" t="s">
        <v>30</v>
      </c>
      <c r="H309" s="34" t="s">
        <v>71</v>
      </c>
      <c r="I309" s="35" t="s">
        <v>31</v>
      </c>
      <c r="J309" s="17"/>
    </row>
    <row r="310" spans="1:10" ht="17" x14ac:dyDescent="0.2">
      <c r="A310" s="59"/>
      <c r="B310" s="58" t="s">
        <v>146</v>
      </c>
      <c r="C310" s="7"/>
      <c r="D310" s="8"/>
      <c r="E310" s="129">
        <f t="shared" ref="E310:E315" si="44">C310*D310</f>
        <v>0</v>
      </c>
      <c r="F310" s="130">
        <f t="shared" ref="F310:G315" si="45">C310</f>
        <v>0</v>
      </c>
      <c r="G310" s="130">
        <f t="shared" si="45"/>
        <v>0</v>
      </c>
      <c r="H310" s="134" t="e">
        <f t="shared" ref="H310:H315" si="46">VLOOKUP(B310,AA$3:AO$23,$AB$1,0)</f>
        <v>#REF!</v>
      </c>
      <c r="I310" s="132">
        <f>IF('General Information'!K$2="Yes",F310*G310*IF(H310=0,1,IF(H310=1,0.8,IF(H310=2,0.75,IF(H310=3,0.7,IF(H310=4,0.5,IF(H310=5,0.35,IF(H310=6,0.2,error))))))),0)</f>
        <v>0</v>
      </c>
      <c r="J310" s="17"/>
    </row>
    <row r="311" spans="1:10" ht="17" x14ac:dyDescent="0.2">
      <c r="A311" s="9"/>
      <c r="B311" s="16" t="s">
        <v>146</v>
      </c>
      <c r="C311" s="7"/>
      <c r="D311" s="8"/>
      <c r="E311" s="129">
        <f t="shared" si="44"/>
        <v>0</v>
      </c>
      <c r="F311" s="130">
        <f t="shared" si="45"/>
        <v>0</v>
      </c>
      <c r="G311" s="130">
        <f t="shared" si="45"/>
        <v>0</v>
      </c>
      <c r="H311" s="134" t="e">
        <f t="shared" si="46"/>
        <v>#REF!</v>
      </c>
      <c r="I311" s="132">
        <f>IF('General Information'!K$2="Yes",F311*G311*IF(H311=0,1,IF(H311=1,0.8,IF(H311=2,0.75,IF(H311=3,0.7,IF(H311=4,0.5,IF(H311=5,0.35,IF(H311=6,0.2,error))))))),0)</f>
        <v>0</v>
      </c>
      <c r="J311" s="17"/>
    </row>
    <row r="312" spans="1:10" ht="17" x14ac:dyDescent="0.2">
      <c r="A312" s="9"/>
      <c r="B312" s="16" t="s">
        <v>146</v>
      </c>
      <c r="C312" s="7"/>
      <c r="D312" s="8"/>
      <c r="E312" s="129">
        <f t="shared" si="44"/>
        <v>0</v>
      </c>
      <c r="F312" s="130">
        <f t="shared" si="45"/>
        <v>0</v>
      </c>
      <c r="G312" s="130">
        <f t="shared" si="45"/>
        <v>0</v>
      </c>
      <c r="H312" s="134" t="e">
        <f t="shared" si="46"/>
        <v>#REF!</v>
      </c>
      <c r="I312" s="132">
        <f>IF('General Information'!K$2="Yes",F312*G312*IF(H312=0,1,IF(H312=1,0.8,IF(H312=2,0.75,IF(H312=3,0.7,IF(H312=4,0.5,IF(H312=5,0.35,IF(H312=6,0.2,error))))))),0)</f>
        <v>0</v>
      </c>
      <c r="J312" s="17"/>
    </row>
    <row r="313" spans="1:10" ht="17" x14ac:dyDescent="0.2">
      <c r="A313" s="9"/>
      <c r="B313" s="16" t="s">
        <v>146</v>
      </c>
      <c r="C313" s="7"/>
      <c r="D313" s="8"/>
      <c r="E313" s="129">
        <f t="shared" si="44"/>
        <v>0</v>
      </c>
      <c r="F313" s="130">
        <f t="shared" si="45"/>
        <v>0</v>
      </c>
      <c r="G313" s="130">
        <f t="shared" si="45"/>
        <v>0</v>
      </c>
      <c r="H313" s="134" t="e">
        <f t="shared" si="46"/>
        <v>#REF!</v>
      </c>
      <c r="I313" s="132">
        <f>IF('General Information'!K$2="Yes",F313*G313*IF(H313=0,1,IF(H313=1,0.8,IF(H313=2,0.75,IF(H313=3,0.7,IF(H313=4,0.5,IF(H313=5,0.35,IF(H313=6,0.2,error))))))),0)</f>
        <v>0</v>
      </c>
      <c r="J313" s="17"/>
    </row>
    <row r="314" spans="1:10" ht="17" x14ac:dyDescent="0.2">
      <c r="A314" s="9"/>
      <c r="B314" s="7" t="s">
        <v>146</v>
      </c>
      <c r="C314" s="7"/>
      <c r="D314" s="8"/>
      <c r="E314" s="129">
        <f t="shared" si="44"/>
        <v>0</v>
      </c>
      <c r="F314" s="130">
        <f t="shared" si="45"/>
        <v>0</v>
      </c>
      <c r="G314" s="130">
        <f t="shared" si="45"/>
        <v>0</v>
      </c>
      <c r="H314" s="134" t="e">
        <f t="shared" si="46"/>
        <v>#REF!</v>
      </c>
      <c r="I314" s="132">
        <f>IF('General Information'!K$2="Yes",F314*G314*IF(H314=0,1,IF(H314=1,0.8,IF(H314=2,0.75,IF(H314=3,0.7,IF(H314=4,0.5,IF(H314=5,0.35,IF(H314=6,0.2,error))))))),0)</f>
        <v>0</v>
      </c>
      <c r="J314" s="17"/>
    </row>
    <row r="315" spans="1:10" ht="17" x14ac:dyDescent="0.2">
      <c r="A315" s="9"/>
      <c r="B315" s="7" t="s">
        <v>146</v>
      </c>
      <c r="C315" s="7"/>
      <c r="D315" s="8"/>
      <c r="E315" s="129">
        <f t="shared" si="44"/>
        <v>0</v>
      </c>
      <c r="F315" s="135">
        <f t="shared" si="45"/>
        <v>0</v>
      </c>
      <c r="G315" s="135">
        <f t="shared" si="45"/>
        <v>0</v>
      </c>
      <c r="H315" s="134" t="e">
        <f t="shared" si="46"/>
        <v>#REF!</v>
      </c>
      <c r="I315" s="132">
        <f>IF('General Information'!K$2="Yes",F315*G315*IF(H315=0,1,IF(H315=1,0.8,IF(H315=2,0.75,IF(H315=3,0.7,IF(H315=4,0.5,IF(H315=5,0.35,IF(H315=6,0.2,error))))))),0)</f>
        <v>0</v>
      </c>
      <c r="J315" s="18"/>
    </row>
    <row r="316" spans="1:10" ht="17" thickBot="1" x14ac:dyDescent="0.25">
      <c r="A316" s="101"/>
      <c r="B316" s="339" t="s">
        <v>57</v>
      </c>
      <c r="C316" s="339"/>
      <c r="D316" s="339"/>
      <c r="E316" s="129">
        <f>SUM(E298,E300,E302,E304,E306,E310:E315)</f>
        <v>0</v>
      </c>
      <c r="F316" s="344" t="s">
        <v>60</v>
      </c>
      <c r="G316" s="345"/>
      <c r="H316" s="346"/>
      <c r="I316" s="132" t="e">
        <f>SUM(I300,I302,I304,I306,I310:I315)</f>
        <v>#REF!</v>
      </c>
      <c r="J316" s="19"/>
    </row>
    <row r="317" spans="1:10" ht="16" x14ac:dyDescent="0.2">
      <c r="A317" s="101"/>
      <c r="B317" s="339" t="s">
        <v>58</v>
      </c>
      <c r="C317" s="339"/>
      <c r="D317" s="339"/>
      <c r="E317" s="7"/>
      <c r="F317" s="347" t="s">
        <v>149</v>
      </c>
      <c r="G317" s="345"/>
      <c r="H317" s="346"/>
      <c r="I317" s="136">
        <f>E317</f>
        <v>0</v>
      </c>
    </row>
    <row r="318" spans="1:10" ht="17" thickBot="1" x14ac:dyDescent="0.25">
      <c r="A318" s="102"/>
      <c r="B318" s="340" t="s">
        <v>59</v>
      </c>
      <c r="C318" s="340"/>
      <c r="D318" s="340"/>
      <c r="E318" s="138">
        <f>E316*$E317</f>
        <v>0</v>
      </c>
      <c r="F318" s="341" t="s">
        <v>61</v>
      </c>
      <c r="G318" s="342"/>
      <c r="H318" s="343"/>
      <c r="I318" s="137" t="e">
        <f>I317*I316</f>
        <v>#REF!</v>
      </c>
    </row>
    <row r="319" spans="1:10" x14ac:dyDescent="0.2">
      <c r="E319" s="26"/>
      <c r="F319" s="26"/>
      <c r="G319" s="26"/>
      <c r="H319" s="26"/>
      <c r="I319" s="26"/>
    </row>
    <row r="321" spans="1:10" ht="16" thickBot="1" x14ac:dyDescent="0.25"/>
    <row r="322" spans="1:10" ht="32" thickBot="1" x14ac:dyDescent="0.4">
      <c r="A322" s="284" t="s">
        <v>187</v>
      </c>
      <c r="B322" s="285"/>
      <c r="C322" s="285"/>
      <c r="D322" s="285"/>
      <c r="E322" s="285"/>
      <c r="F322" s="285"/>
      <c r="G322" s="285"/>
      <c r="H322" s="285"/>
      <c r="I322" s="286"/>
    </row>
    <row r="323" spans="1:10" ht="28" thickBot="1" x14ac:dyDescent="0.25">
      <c r="A323" s="80" t="s">
        <v>36</v>
      </c>
      <c r="B323" s="303"/>
      <c r="C323" s="303"/>
      <c r="D323" s="303"/>
      <c r="E323" s="303"/>
      <c r="F323" s="303"/>
      <c r="G323" s="303"/>
      <c r="H323" s="303"/>
      <c r="I323" s="293"/>
    </row>
    <row r="324" spans="1:10" ht="15.5" customHeight="1" thickBot="1" x14ac:dyDescent="0.3">
      <c r="A324" s="75"/>
      <c r="B324" s="69"/>
      <c r="C324" s="69"/>
      <c r="D324" s="69"/>
      <c r="E324" s="69"/>
      <c r="F324" s="69"/>
      <c r="G324" s="69"/>
      <c r="H324" s="69"/>
      <c r="I324" s="98"/>
    </row>
    <row r="325" spans="1:10" ht="25" x14ac:dyDescent="0.3">
      <c r="A325" s="82" t="s">
        <v>280</v>
      </c>
      <c r="B325" s="66"/>
      <c r="C325" s="66"/>
      <c r="D325" s="66"/>
      <c r="E325" s="72"/>
      <c r="F325" s="72"/>
      <c r="G325" s="72"/>
      <c r="H325" s="72"/>
      <c r="I325" s="32"/>
      <c r="J325" s="74" t="s">
        <v>34</v>
      </c>
    </row>
    <row r="326" spans="1:10" ht="17" x14ac:dyDescent="0.2">
      <c r="A326" s="84"/>
      <c r="B326" s="99" t="s">
        <v>40</v>
      </c>
      <c r="C326" s="177" t="s">
        <v>225</v>
      </c>
      <c r="D326" s="177" t="s">
        <v>226</v>
      </c>
      <c r="E326" s="33" t="s">
        <v>43</v>
      </c>
      <c r="F326" s="33" t="s">
        <v>44</v>
      </c>
      <c r="G326" s="33" t="s">
        <v>45</v>
      </c>
      <c r="H326" s="34" t="s">
        <v>71</v>
      </c>
      <c r="I326" s="35" t="s">
        <v>31</v>
      </c>
      <c r="J326" s="17"/>
    </row>
    <row r="327" spans="1:10" ht="17" x14ac:dyDescent="0.2">
      <c r="A327" s="178" t="s">
        <v>224</v>
      </c>
      <c r="B327" s="7"/>
      <c r="C327" s="7"/>
      <c r="D327" s="8"/>
      <c r="E327" s="129">
        <f>B327*C327*D327</f>
        <v>0</v>
      </c>
      <c r="F327" s="130">
        <f>B327</f>
        <v>0</v>
      </c>
      <c r="G327" s="130">
        <f>C327</f>
        <v>0</v>
      </c>
      <c r="H327" s="182" t="e">
        <f>VLOOKUP("Car Rental",AA$3:AO$23,$AB$1,0)</f>
        <v>#REF!</v>
      </c>
      <c r="I327" s="132">
        <f>D327*F327*G327</f>
        <v>0</v>
      </c>
      <c r="J327" s="17"/>
    </row>
    <row r="328" spans="1:10" ht="17" x14ac:dyDescent="0.2">
      <c r="A328" s="178"/>
      <c r="B328" s="99" t="s">
        <v>40</v>
      </c>
      <c r="C328" s="99" t="s">
        <v>41</v>
      </c>
      <c r="D328" s="99" t="s">
        <v>42</v>
      </c>
      <c r="E328" s="37"/>
      <c r="F328" s="33" t="s">
        <v>44</v>
      </c>
      <c r="G328" s="33" t="s">
        <v>45</v>
      </c>
      <c r="H328" s="37"/>
      <c r="I328" s="37"/>
      <c r="J328" s="17"/>
    </row>
    <row r="329" spans="1:10" ht="17" x14ac:dyDescent="0.2">
      <c r="A329" s="178" t="s">
        <v>37</v>
      </c>
      <c r="B329" s="7"/>
      <c r="C329" s="7"/>
      <c r="D329" s="36">
        <v>0.18</v>
      </c>
      <c r="E329" s="129">
        <f>B329*C329*D329</f>
        <v>0</v>
      </c>
      <c r="F329" s="130">
        <f>B329</f>
        <v>0</v>
      </c>
      <c r="G329" s="130">
        <f>C329</f>
        <v>0</v>
      </c>
      <c r="H329" s="131" t="s">
        <v>180</v>
      </c>
      <c r="I329" s="132">
        <f>D329*F329*G329</f>
        <v>0</v>
      </c>
      <c r="J329" s="17"/>
    </row>
    <row r="330" spans="1:10" ht="17" x14ac:dyDescent="0.2">
      <c r="A330" s="178"/>
      <c r="B330" s="99" t="s">
        <v>46</v>
      </c>
      <c r="C330" s="99" t="s">
        <v>47</v>
      </c>
      <c r="D330" s="33" t="s">
        <v>48</v>
      </c>
      <c r="E330" s="37"/>
      <c r="F330" s="33" t="s">
        <v>49</v>
      </c>
      <c r="G330" s="33" t="s">
        <v>50</v>
      </c>
      <c r="H330" s="37"/>
      <c r="I330" s="38"/>
      <c r="J330" s="17"/>
    </row>
    <row r="331" spans="1:10" ht="17" x14ac:dyDescent="0.2">
      <c r="A331" s="178" t="s">
        <v>96</v>
      </c>
      <c r="B331" s="7"/>
      <c r="C331" s="7"/>
      <c r="D331" s="36">
        <v>107</v>
      </c>
      <c r="E331" s="129">
        <f>B331*C331*D331</f>
        <v>0</v>
      </c>
      <c r="F331" s="130">
        <f>B331</f>
        <v>0</v>
      </c>
      <c r="G331" s="130">
        <f>C331</f>
        <v>0</v>
      </c>
      <c r="H331" s="131" t="s">
        <v>180</v>
      </c>
      <c r="I331" s="132">
        <f>D331*F331*G331</f>
        <v>0</v>
      </c>
      <c r="J331" s="17"/>
    </row>
    <row r="332" spans="1:10" ht="17" x14ac:dyDescent="0.2">
      <c r="A332" s="178"/>
      <c r="B332" s="99" t="s">
        <v>51</v>
      </c>
      <c r="C332" s="99" t="s">
        <v>52</v>
      </c>
      <c r="D332" s="37"/>
      <c r="E332" s="37"/>
      <c r="F332" s="33" t="s">
        <v>53</v>
      </c>
      <c r="G332" s="33" t="s">
        <v>54</v>
      </c>
      <c r="H332" s="37"/>
      <c r="I332" s="38"/>
      <c r="J332" s="17"/>
    </row>
    <row r="333" spans="1:10" ht="17" x14ac:dyDescent="0.2">
      <c r="A333" s="178" t="s">
        <v>38</v>
      </c>
      <c r="B333" s="7"/>
      <c r="C333" s="8"/>
      <c r="D333" s="37"/>
      <c r="E333" s="129">
        <f>B333*C333</f>
        <v>0</v>
      </c>
      <c r="F333" s="130">
        <f>B333</f>
        <v>0</v>
      </c>
      <c r="G333" s="133">
        <f>C333</f>
        <v>0</v>
      </c>
      <c r="H333" s="134" t="e">
        <f>VLOOKUP("Airline",AA$3:AO$23,$AB$1,0)</f>
        <v>#REF!</v>
      </c>
      <c r="I333" s="132" t="e">
        <f>IF(TRUE,F333*G333*IF(H333=0,1,IF(H333=1,0.8,IF(H333=2,0.75,IF(H333=3,0.7,IF(H333=4,0.5,IF(H333=5,0.35,IF(H333=6,0.2,error))))))),0)</f>
        <v>#REF!</v>
      </c>
      <c r="J333" s="17"/>
    </row>
    <row r="334" spans="1:10" ht="17" x14ac:dyDescent="0.2">
      <c r="A334" s="178"/>
      <c r="B334" s="100" t="s">
        <v>148</v>
      </c>
      <c r="C334" s="100" t="s">
        <v>147</v>
      </c>
      <c r="D334" s="37"/>
      <c r="E334" s="37"/>
      <c r="F334" s="39" t="s">
        <v>148</v>
      </c>
      <c r="G334" s="39" t="s">
        <v>147</v>
      </c>
      <c r="H334" s="40"/>
      <c r="I334" s="38"/>
      <c r="J334" s="18"/>
    </row>
    <row r="335" spans="1:10" ht="18" thickBot="1" x14ac:dyDescent="0.25">
      <c r="A335" s="179" t="s">
        <v>39</v>
      </c>
      <c r="B335" s="7"/>
      <c r="C335" s="8"/>
      <c r="D335" s="41"/>
      <c r="E335" s="129">
        <f>B335*C335</f>
        <v>0</v>
      </c>
      <c r="F335" s="130">
        <f>B335</f>
        <v>0</v>
      </c>
      <c r="G335" s="133">
        <f>C335</f>
        <v>0</v>
      </c>
      <c r="H335" s="134" t="e">
        <f>VLOOKUP("Bus",AA$3:AO$23,$AB$1,0)</f>
        <v>#REF!</v>
      </c>
      <c r="I335" s="132" t="e">
        <f>IF(TRUE,F335*G335*IF(H335=0,1,IF(H335=1,0.8,IF(H335=2,0.75,IF(H335=3,0.7,IF(H335=4,0.5,IF(H335=5,0.35,IF(H335=6,0.2,error))))))),0)</f>
        <v>#REF!</v>
      </c>
      <c r="J335" s="19"/>
    </row>
    <row r="336" spans="1:10" ht="20" thickBot="1" x14ac:dyDescent="0.3">
      <c r="A336" s="75"/>
      <c r="B336" s="69"/>
      <c r="C336" s="69"/>
      <c r="D336" s="69"/>
      <c r="E336" s="62"/>
      <c r="F336" s="62"/>
      <c r="G336" s="62"/>
      <c r="H336" s="62"/>
      <c r="I336" s="31"/>
    </row>
    <row r="337" spans="1:10" ht="25" x14ac:dyDescent="0.3">
      <c r="A337" s="82" t="s">
        <v>55</v>
      </c>
      <c r="B337" s="66"/>
      <c r="C337" s="66"/>
      <c r="D337" s="63"/>
      <c r="E337" s="72"/>
      <c r="F337" s="72"/>
      <c r="G337" s="72"/>
      <c r="H337" s="72"/>
      <c r="I337" s="32"/>
      <c r="J337" s="74" t="s">
        <v>34</v>
      </c>
    </row>
    <row r="338" spans="1:10" ht="17" x14ac:dyDescent="0.2">
      <c r="A338" s="84" t="s">
        <v>56</v>
      </c>
      <c r="B338" s="99" t="s">
        <v>65</v>
      </c>
      <c r="C338" s="99" t="s">
        <v>26</v>
      </c>
      <c r="D338" s="99" t="s">
        <v>27</v>
      </c>
      <c r="E338" s="33" t="s">
        <v>28</v>
      </c>
      <c r="F338" s="33" t="s">
        <v>29</v>
      </c>
      <c r="G338" s="33" t="s">
        <v>30</v>
      </c>
      <c r="H338" s="34" t="s">
        <v>71</v>
      </c>
      <c r="I338" s="35" t="s">
        <v>31</v>
      </c>
      <c r="J338" s="17"/>
    </row>
    <row r="339" spans="1:10" ht="17" x14ac:dyDescent="0.2">
      <c r="A339" s="59"/>
      <c r="B339" s="58" t="s">
        <v>146</v>
      </c>
      <c r="C339" s="7"/>
      <c r="D339" s="8"/>
      <c r="E339" s="129">
        <f t="shared" ref="E339:E344" si="47">C339*D339</f>
        <v>0</v>
      </c>
      <c r="F339" s="130">
        <f t="shared" ref="F339:G344" si="48">C339</f>
        <v>0</v>
      </c>
      <c r="G339" s="130">
        <f t="shared" si="48"/>
        <v>0</v>
      </c>
      <c r="H339" s="134" t="e">
        <f>VLOOKUP(B339,AA$3:AO$23,$AB$1,0)</f>
        <v>#REF!</v>
      </c>
      <c r="I339" s="132">
        <f>IF('General Information'!K$2="Yes",F339*G339*IF(H339=0,1,IF(H339=1,0.8,IF(H339=2,0.75,IF(H339=3,0.7,IF(H339=4,0.5,IF(H339=5,0.35,IF(H339=6,0.2,error))))))),0)</f>
        <v>0</v>
      </c>
      <c r="J339" s="17"/>
    </row>
    <row r="340" spans="1:10" ht="17" x14ac:dyDescent="0.2">
      <c r="A340" s="9"/>
      <c r="B340" s="16" t="s">
        <v>146</v>
      </c>
      <c r="C340" s="7"/>
      <c r="D340" s="8"/>
      <c r="E340" s="129">
        <f t="shared" si="47"/>
        <v>0</v>
      </c>
      <c r="F340" s="130">
        <f t="shared" si="48"/>
        <v>0</v>
      </c>
      <c r="G340" s="130">
        <f t="shared" si="48"/>
        <v>0</v>
      </c>
      <c r="H340" s="134" t="e">
        <f t="shared" ref="H340:H344" si="49">VLOOKUP(B340,AA$3:AO$23,$AB$1,0)</f>
        <v>#REF!</v>
      </c>
      <c r="I340" s="132">
        <f>IF('General Information'!K$2="Yes",F340*G340*IF(H340=0,1,IF(H340=1,0.8,IF(H340=2,0.75,IF(H340=3,0.7,IF(H340=4,0.5,IF(H340=5,0.35,IF(H340=6,0.2,error))))))),0)</f>
        <v>0</v>
      </c>
      <c r="J340" s="17"/>
    </row>
    <row r="341" spans="1:10" ht="17" x14ac:dyDescent="0.2">
      <c r="A341" s="9"/>
      <c r="B341" s="16" t="s">
        <v>146</v>
      </c>
      <c r="C341" s="7"/>
      <c r="D341" s="8"/>
      <c r="E341" s="129">
        <f t="shared" si="47"/>
        <v>0</v>
      </c>
      <c r="F341" s="130">
        <f t="shared" si="48"/>
        <v>0</v>
      </c>
      <c r="G341" s="130">
        <f t="shared" si="48"/>
        <v>0</v>
      </c>
      <c r="H341" s="134" t="e">
        <f t="shared" si="49"/>
        <v>#REF!</v>
      </c>
      <c r="I341" s="132">
        <f>IF('General Information'!K$2="Yes",F341*G341*IF(H341=0,1,IF(H341=1,0.8,IF(H341=2,0.75,IF(H341=3,0.7,IF(H341=4,0.5,IF(H341=5,0.35,IF(H341=6,0.2,error))))))),0)</f>
        <v>0</v>
      </c>
      <c r="J341" s="17"/>
    </row>
    <row r="342" spans="1:10" ht="17" x14ac:dyDescent="0.2">
      <c r="A342" s="9"/>
      <c r="B342" s="16" t="s">
        <v>146</v>
      </c>
      <c r="C342" s="7"/>
      <c r="D342" s="8"/>
      <c r="E342" s="129">
        <f t="shared" si="47"/>
        <v>0</v>
      </c>
      <c r="F342" s="130">
        <f t="shared" si="48"/>
        <v>0</v>
      </c>
      <c r="G342" s="130">
        <f t="shared" si="48"/>
        <v>0</v>
      </c>
      <c r="H342" s="134" t="e">
        <f t="shared" si="49"/>
        <v>#REF!</v>
      </c>
      <c r="I342" s="132">
        <f>IF('General Information'!K$2="Yes",F342*G342*IF(H342=0,1,IF(H342=1,0.8,IF(H342=2,0.75,IF(H342=3,0.7,IF(H342=4,0.5,IF(H342=5,0.35,IF(H342=6,0.2,error))))))),0)</f>
        <v>0</v>
      </c>
      <c r="J342" s="17"/>
    </row>
    <row r="343" spans="1:10" ht="17" x14ac:dyDescent="0.2">
      <c r="A343" s="9"/>
      <c r="B343" s="7" t="s">
        <v>146</v>
      </c>
      <c r="C343" s="7"/>
      <c r="D343" s="8"/>
      <c r="E343" s="129">
        <f t="shared" si="47"/>
        <v>0</v>
      </c>
      <c r="F343" s="130">
        <f t="shared" si="48"/>
        <v>0</v>
      </c>
      <c r="G343" s="130">
        <f t="shared" si="48"/>
        <v>0</v>
      </c>
      <c r="H343" s="134" t="e">
        <f t="shared" si="49"/>
        <v>#REF!</v>
      </c>
      <c r="I343" s="132">
        <f>IF('General Information'!K$2="Yes",F343*G343*IF(H343=0,1,IF(H343=1,0.8,IF(H343=2,0.75,IF(H343=3,0.7,IF(H343=4,0.5,IF(H343=5,0.35,IF(H343=6,0.2,error))))))),0)</f>
        <v>0</v>
      </c>
      <c r="J343" s="17"/>
    </row>
    <row r="344" spans="1:10" ht="17" x14ac:dyDescent="0.2">
      <c r="A344" s="9"/>
      <c r="B344" s="7" t="s">
        <v>146</v>
      </c>
      <c r="C344" s="7"/>
      <c r="D344" s="8"/>
      <c r="E344" s="129">
        <f t="shared" si="47"/>
        <v>0</v>
      </c>
      <c r="F344" s="135">
        <f t="shared" si="48"/>
        <v>0</v>
      </c>
      <c r="G344" s="135">
        <f t="shared" si="48"/>
        <v>0</v>
      </c>
      <c r="H344" s="134" t="e">
        <f t="shared" si="49"/>
        <v>#REF!</v>
      </c>
      <c r="I344" s="132">
        <f>IF('General Information'!K$2="Yes",F344*G344*IF(H344=0,1,IF(H344=1,0.8,IF(H344=2,0.75,IF(H344=3,0.7,IF(H344=4,0.5,IF(H344=5,0.35,IF(H344=6,0.2,error))))))),0)</f>
        <v>0</v>
      </c>
      <c r="J344" s="18"/>
    </row>
    <row r="345" spans="1:10" ht="17" thickBot="1" x14ac:dyDescent="0.25">
      <c r="A345" s="101"/>
      <c r="B345" s="339" t="s">
        <v>57</v>
      </c>
      <c r="C345" s="339"/>
      <c r="D345" s="339"/>
      <c r="E345" s="129">
        <f>SUM(E327,E329,E331,E333,E335,E339:E344)</f>
        <v>0</v>
      </c>
      <c r="F345" s="344" t="s">
        <v>60</v>
      </c>
      <c r="G345" s="345"/>
      <c r="H345" s="346"/>
      <c r="I345" s="132" t="e">
        <f>SUM(I329,I331,I333,I335,I339:I344)</f>
        <v>#REF!</v>
      </c>
      <c r="J345" s="19"/>
    </row>
    <row r="346" spans="1:10" ht="16" x14ac:dyDescent="0.2">
      <c r="A346" s="101"/>
      <c r="B346" s="339" t="s">
        <v>58</v>
      </c>
      <c r="C346" s="339"/>
      <c r="D346" s="339"/>
      <c r="E346" s="7"/>
      <c r="F346" s="347" t="s">
        <v>149</v>
      </c>
      <c r="G346" s="345"/>
      <c r="H346" s="346"/>
      <c r="I346" s="136">
        <f>E346</f>
        <v>0</v>
      </c>
    </row>
    <row r="347" spans="1:10" ht="17" thickBot="1" x14ac:dyDescent="0.25">
      <c r="A347" s="102"/>
      <c r="B347" s="340" t="s">
        <v>59</v>
      </c>
      <c r="C347" s="340"/>
      <c r="D347" s="340"/>
      <c r="E347" s="138">
        <f>E345*$E346</f>
        <v>0</v>
      </c>
      <c r="F347" s="341" t="s">
        <v>61</v>
      </c>
      <c r="G347" s="342"/>
      <c r="H347" s="343"/>
      <c r="I347" s="137" t="e">
        <f>I346*I345</f>
        <v>#REF!</v>
      </c>
    </row>
    <row r="350" spans="1:10" ht="16" customHeight="1" thickBot="1" x14ac:dyDescent="0.25"/>
    <row r="351" spans="1:10" ht="32" thickBot="1" x14ac:dyDescent="0.4">
      <c r="A351" s="284" t="s">
        <v>188</v>
      </c>
      <c r="B351" s="285"/>
      <c r="C351" s="285"/>
      <c r="D351" s="285"/>
      <c r="E351" s="285"/>
      <c r="F351" s="285"/>
      <c r="G351" s="285"/>
      <c r="H351" s="285"/>
      <c r="I351" s="286"/>
    </row>
    <row r="352" spans="1:10" ht="30" customHeight="1" thickBot="1" x14ac:dyDescent="0.25">
      <c r="A352" s="80" t="s">
        <v>36</v>
      </c>
      <c r="B352" s="303"/>
      <c r="C352" s="303"/>
      <c r="D352" s="303"/>
      <c r="E352" s="303"/>
      <c r="F352" s="303"/>
      <c r="G352" s="303"/>
      <c r="H352" s="303"/>
      <c r="I352" s="293"/>
    </row>
    <row r="353" spans="1:10" ht="20" thickBot="1" x14ac:dyDescent="0.3">
      <c r="A353" s="75"/>
      <c r="B353" s="69"/>
      <c r="C353" s="69"/>
      <c r="D353" s="69"/>
      <c r="E353" s="69"/>
      <c r="F353" s="69"/>
      <c r="G353" s="69"/>
      <c r="H353" s="69"/>
      <c r="I353" s="98"/>
    </row>
    <row r="354" spans="1:10" ht="25" x14ac:dyDescent="0.3">
      <c r="A354" s="82" t="s">
        <v>280</v>
      </c>
      <c r="B354" s="66"/>
      <c r="C354" s="66"/>
      <c r="D354" s="66"/>
      <c r="E354" s="72"/>
      <c r="F354" s="72"/>
      <c r="G354" s="72"/>
      <c r="H354" s="72"/>
      <c r="I354" s="32"/>
      <c r="J354" s="74" t="s">
        <v>34</v>
      </c>
    </row>
    <row r="355" spans="1:10" ht="17" x14ac:dyDescent="0.2">
      <c r="A355" s="84"/>
      <c r="B355" s="99" t="s">
        <v>40</v>
      </c>
      <c r="C355" s="177" t="s">
        <v>225</v>
      </c>
      <c r="D355" s="177" t="s">
        <v>226</v>
      </c>
      <c r="E355" s="33" t="s">
        <v>43</v>
      </c>
      <c r="F355" s="33" t="s">
        <v>44</v>
      </c>
      <c r="G355" s="33" t="s">
        <v>45</v>
      </c>
      <c r="H355" s="34" t="s">
        <v>71</v>
      </c>
      <c r="I355" s="35" t="s">
        <v>31</v>
      </c>
      <c r="J355" s="17"/>
    </row>
    <row r="356" spans="1:10" ht="17" x14ac:dyDescent="0.2">
      <c r="A356" s="178" t="s">
        <v>224</v>
      </c>
      <c r="B356" s="7"/>
      <c r="C356" s="7"/>
      <c r="D356" s="8"/>
      <c r="E356" s="129">
        <f>B356*C356*D356</f>
        <v>0</v>
      </c>
      <c r="F356" s="130">
        <f>B356</f>
        <v>0</v>
      </c>
      <c r="G356" s="130">
        <f>C356</f>
        <v>0</v>
      </c>
      <c r="H356" s="182" t="e">
        <f>VLOOKUP("Car Rental",AA$3:AO$23,$AB$1,0)</f>
        <v>#REF!</v>
      </c>
      <c r="I356" s="132">
        <f>D356*F356*G356</f>
        <v>0</v>
      </c>
      <c r="J356" s="17"/>
    </row>
    <row r="357" spans="1:10" ht="17" x14ac:dyDescent="0.2">
      <c r="A357" s="178"/>
      <c r="B357" s="99" t="s">
        <v>40</v>
      </c>
      <c r="C357" s="99" t="s">
        <v>41</v>
      </c>
      <c r="D357" s="99" t="s">
        <v>42</v>
      </c>
      <c r="E357" s="37"/>
      <c r="F357" s="33" t="s">
        <v>44</v>
      </c>
      <c r="G357" s="33" t="s">
        <v>45</v>
      </c>
      <c r="H357" s="37"/>
      <c r="I357" s="37"/>
      <c r="J357" s="17"/>
    </row>
    <row r="358" spans="1:10" ht="17" x14ac:dyDescent="0.2">
      <c r="A358" s="178" t="s">
        <v>37</v>
      </c>
      <c r="B358" s="7"/>
      <c r="C358" s="7"/>
      <c r="D358" s="36">
        <v>0.18</v>
      </c>
      <c r="E358" s="129">
        <f>B358*C358*D358</f>
        <v>0</v>
      </c>
      <c r="F358" s="130">
        <f>B358</f>
        <v>0</v>
      </c>
      <c r="G358" s="130">
        <f>C358</f>
        <v>0</v>
      </c>
      <c r="H358" s="131" t="s">
        <v>180</v>
      </c>
      <c r="I358" s="132">
        <f>D358*F358*G358</f>
        <v>0</v>
      </c>
      <c r="J358" s="17"/>
    </row>
    <row r="359" spans="1:10" ht="17" x14ac:dyDescent="0.2">
      <c r="A359" s="178"/>
      <c r="B359" s="99" t="s">
        <v>46</v>
      </c>
      <c r="C359" s="99" t="s">
        <v>47</v>
      </c>
      <c r="D359" s="33" t="s">
        <v>48</v>
      </c>
      <c r="E359" s="37"/>
      <c r="F359" s="33" t="s">
        <v>49</v>
      </c>
      <c r="G359" s="33" t="s">
        <v>50</v>
      </c>
      <c r="H359" s="37"/>
      <c r="I359" s="38"/>
      <c r="J359" s="17"/>
    </row>
    <row r="360" spans="1:10" ht="17" x14ac:dyDescent="0.2">
      <c r="A360" s="178" t="s">
        <v>96</v>
      </c>
      <c r="B360" s="7"/>
      <c r="C360" s="7"/>
      <c r="D360" s="36">
        <v>107</v>
      </c>
      <c r="E360" s="129">
        <f>B360*C360*D360</f>
        <v>0</v>
      </c>
      <c r="F360" s="130">
        <f>B360</f>
        <v>0</v>
      </c>
      <c r="G360" s="130">
        <f>C360</f>
        <v>0</v>
      </c>
      <c r="H360" s="131" t="s">
        <v>180</v>
      </c>
      <c r="I360" s="132">
        <f>D360*F360*G360</f>
        <v>0</v>
      </c>
      <c r="J360" s="17"/>
    </row>
    <row r="361" spans="1:10" ht="17" x14ac:dyDescent="0.2">
      <c r="A361" s="178"/>
      <c r="B361" s="99" t="s">
        <v>51</v>
      </c>
      <c r="C361" s="99" t="s">
        <v>52</v>
      </c>
      <c r="D361" s="37"/>
      <c r="E361" s="37"/>
      <c r="F361" s="33" t="s">
        <v>53</v>
      </c>
      <c r="G361" s="33" t="s">
        <v>54</v>
      </c>
      <c r="H361" s="37"/>
      <c r="I361" s="38"/>
      <c r="J361" s="17"/>
    </row>
    <row r="362" spans="1:10" ht="17" x14ac:dyDescent="0.2">
      <c r="A362" s="178" t="s">
        <v>38</v>
      </c>
      <c r="B362" s="7"/>
      <c r="C362" s="8"/>
      <c r="D362" s="37"/>
      <c r="E362" s="129">
        <f>B362*C362</f>
        <v>0</v>
      </c>
      <c r="F362" s="130">
        <f>B362</f>
        <v>0</v>
      </c>
      <c r="G362" s="133">
        <f>C362</f>
        <v>0</v>
      </c>
      <c r="H362" s="134" t="e">
        <f>VLOOKUP("Airline",AA$3:AO$23,$AB$1,0)</f>
        <v>#REF!</v>
      </c>
      <c r="I362" s="132" t="e">
        <f>IF(TRUE,F362*G362*IF(H362=0,1,IF(H362=1,0.8,IF(H362=2,0.75,IF(H362=3,0.7,IF(H362=4,0.5,IF(H362=5,0.35,IF(H362=6,0.2,error))))))),0)</f>
        <v>#REF!</v>
      </c>
      <c r="J362" s="17"/>
    </row>
    <row r="363" spans="1:10" ht="17" x14ac:dyDescent="0.2">
      <c r="A363" s="178"/>
      <c r="B363" s="100" t="s">
        <v>148</v>
      </c>
      <c r="C363" s="100" t="s">
        <v>147</v>
      </c>
      <c r="D363" s="37"/>
      <c r="E363" s="37"/>
      <c r="F363" s="39" t="s">
        <v>148</v>
      </c>
      <c r="G363" s="39" t="s">
        <v>147</v>
      </c>
      <c r="H363" s="40"/>
      <c r="I363" s="38"/>
      <c r="J363" s="18"/>
    </row>
    <row r="364" spans="1:10" ht="18" thickBot="1" x14ac:dyDescent="0.25">
      <c r="A364" s="179" t="s">
        <v>39</v>
      </c>
      <c r="B364" s="7"/>
      <c r="C364" s="8"/>
      <c r="D364" s="41"/>
      <c r="E364" s="129">
        <f>B364*C364</f>
        <v>0</v>
      </c>
      <c r="F364" s="130">
        <f>B364</f>
        <v>0</v>
      </c>
      <c r="G364" s="133">
        <f>C364</f>
        <v>0</v>
      </c>
      <c r="H364" s="134" t="e">
        <f>VLOOKUP("Bus",AA$3:AO$23,$AB$1,0)</f>
        <v>#REF!</v>
      </c>
      <c r="I364" s="132" t="e">
        <f>IF(TRUE,F364*G364*IF(H364=0,1,IF(H364=1,0.8,IF(H364=2,0.75,IF(H364=3,0.7,IF(H364=4,0.5,IF(H364=5,0.35,IF(H364=6,0.2,error))))))),0)</f>
        <v>#REF!</v>
      </c>
      <c r="J364" s="19"/>
    </row>
    <row r="365" spans="1:10" ht="20" thickBot="1" x14ac:dyDescent="0.3">
      <c r="A365" s="75"/>
      <c r="B365" s="69"/>
      <c r="C365" s="69"/>
      <c r="D365" s="69"/>
      <c r="E365" s="62"/>
      <c r="F365" s="62"/>
      <c r="G365" s="62"/>
      <c r="H365" s="62"/>
      <c r="I365" s="31"/>
    </row>
    <row r="366" spans="1:10" ht="25" x14ac:dyDescent="0.3">
      <c r="A366" s="82" t="s">
        <v>55</v>
      </c>
      <c r="B366" s="66"/>
      <c r="C366" s="66"/>
      <c r="D366" s="63"/>
      <c r="E366" s="72"/>
      <c r="F366" s="72"/>
      <c r="G366" s="72"/>
      <c r="H366" s="72"/>
      <c r="I366" s="32"/>
      <c r="J366" s="74" t="s">
        <v>34</v>
      </c>
    </row>
    <row r="367" spans="1:10" ht="17" x14ac:dyDescent="0.2">
      <c r="A367" s="84" t="s">
        <v>56</v>
      </c>
      <c r="B367" s="99" t="s">
        <v>65</v>
      </c>
      <c r="C367" s="99" t="s">
        <v>26</v>
      </c>
      <c r="D367" s="99" t="s">
        <v>27</v>
      </c>
      <c r="E367" s="33" t="s">
        <v>28</v>
      </c>
      <c r="F367" s="33" t="s">
        <v>29</v>
      </c>
      <c r="G367" s="33" t="s">
        <v>30</v>
      </c>
      <c r="H367" s="34" t="s">
        <v>71</v>
      </c>
      <c r="I367" s="35" t="s">
        <v>31</v>
      </c>
      <c r="J367" s="17"/>
    </row>
    <row r="368" spans="1:10" ht="17" x14ac:dyDescent="0.2">
      <c r="A368" s="59"/>
      <c r="B368" s="58" t="s">
        <v>146</v>
      </c>
      <c r="C368" s="7"/>
      <c r="D368" s="8"/>
      <c r="E368" s="129">
        <f t="shared" ref="E368:E373" si="50">C368*D368</f>
        <v>0</v>
      </c>
      <c r="F368" s="130">
        <f t="shared" ref="F368:G373" si="51">C368</f>
        <v>0</v>
      </c>
      <c r="G368" s="130">
        <f t="shared" si="51"/>
        <v>0</v>
      </c>
      <c r="H368" s="134" t="e">
        <f t="shared" ref="H368:H373" si="52">VLOOKUP(B368,AA$3:AO$23,$AB$1,0)</f>
        <v>#REF!</v>
      </c>
      <c r="I368" s="132">
        <f>IF('General Information'!K$2="Yes",F368*G368*IF(H368=0,1,IF(H368=1,0.8,IF(H368=2,0.75,IF(H368=3,0.7,IF(H368=4,0.5,IF(H368=5,0.35,IF(H368=6,0.2,error))))))),0)</f>
        <v>0</v>
      </c>
      <c r="J368" s="17"/>
    </row>
    <row r="369" spans="1:10" ht="17" x14ac:dyDescent="0.2">
      <c r="A369" s="9"/>
      <c r="B369" s="16" t="s">
        <v>146</v>
      </c>
      <c r="C369" s="7"/>
      <c r="D369" s="8"/>
      <c r="E369" s="129">
        <f t="shared" si="50"/>
        <v>0</v>
      </c>
      <c r="F369" s="130">
        <f t="shared" si="51"/>
        <v>0</v>
      </c>
      <c r="G369" s="130">
        <f t="shared" si="51"/>
        <v>0</v>
      </c>
      <c r="H369" s="134" t="e">
        <f t="shared" si="52"/>
        <v>#REF!</v>
      </c>
      <c r="I369" s="132">
        <f>IF('General Information'!K$2="Yes",F369*G369*IF(H369=0,1,IF(H369=1,0.8,IF(H369=2,0.75,IF(H369=3,0.7,IF(H369=4,0.5,IF(H369=5,0.35,IF(H369=6,0.2,error))))))),0)</f>
        <v>0</v>
      </c>
      <c r="J369" s="17"/>
    </row>
    <row r="370" spans="1:10" ht="17" x14ac:dyDescent="0.2">
      <c r="A370" s="9"/>
      <c r="B370" s="16" t="s">
        <v>146</v>
      </c>
      <c r="C370" s="7"/>
      <c r="D370" s="8"/>
      <c r="E370" s="129">
        <f t="shared" si="50"/>
        <v>0</v>
      </c>
      <c r="F370" s="130">
        <f t="shared" si="51"/>
        <v>0</v>
      </c>
      <c r="G370" s="130">
        <f t="shared" si="51"/>
        <v>0</v>
      </c>
      <c r="H370" s="134" t="e">
        <f t="shared" si="52"/>
        <v>#REF!</v>
      </c>
      <c r="I370" s="132">
        <f>IF('General Information'!K$2="Yes",F370*G370*IF(H370=0,1,IF(H370=1,0.8,IF(H370=2,0.75,IF(H370=3,0.7,IF(H370=4,0.5,IF(H370=5,0.35,IF(H370=6,0.2,error))))))),0)</f>
        <v>0</v>
      </c>
      <c r="J370" s="17"/>
    </row>
    <row r="371" spans="1:10" ht="17" x14ac:dyDescent="0.2">
      <c r="A371" s="9"/>
      <c r="B371" s="16" t="s">
        <v>146</v>
      </c>
      <c r="C371" s="7"/>
      <c r="D371" s="8"/>
      <c r="E371" s="129">
        <f t="shared" si="50"/>
        <v>0</v>
      </c>
      <c r="F371" s="130">
        <f t="shared" si="51"/>
        <v>0</v>
      </c>
      <c r="G371" s="130">
        <f t="shared" si="51"/>
        <v>0</v>
      </c>
      <c r="H371" s="134" t="e">
        <f t="shared" si="52"/>
        <v>#REF!</v>
      </c>
      <c r="I371" s="132">
        <f>IF('General Information'!K$2="Yes",F371*G371*IF(H371=0,1,IF(H371=1,0.8,IF(H371=2,0.75,IF(H371=3,0.7,IF(H371=4,0.5,IF(H371=5,0.35,IF(H371=6,0.2,error))))))),0)</f>
        <v>0</v>
      </c>
      <c r="J371" s="17"/>
    </row>
    <row r="372" spans="1:10" ht="17" x14ac:dyDescent="0.2">
      <c r="A372" s="9"/>
      <c r="B372" s="7" t="s">
        <v>146</v>
      </c>
      <c r="C372" s="7"/>
      <c r="D372" s="8"/>
      <c r="E372" s="129">
        <f t="shared" si="50"/>
        <v>0</v>
      </c>
      <c r="F372" s="130">
        <f t="shared" si="51"/>
        <v>0</v>
      </c>
      <c r="G372" s="130">
        <f t="shared" si="51"/>
        <v>0</v>
      </c>
      <c r="H372" s="134" t="e">
        <f t="shared" si="52"/>
        <v>#REF!</v>
      </c>
      <c r="I372" s="132">
        <f>IF('General Information'!K$2="Yes",F372*G372*IF(H372=0,1,IF(H372=1,0.8,IF(H372=2,0.75,IF(H372=3,0.7,IF(H372=4,0.5,IF(H372=5,0.35,IF(H372=6,0.2,error))))))),0)</f>
        <v>0</v>
      </c>
      <c r="J372" s="17"/>
    </row>
    <row r="373" spans="1:10" ht="17" x14ac:dyDescent="0.2">
      <c r="A373" s="9"/>
      <c r="B373" s="7" t="s">
        <v>146</v>
      </c>
      <c r="C373" s="7"/>
      <c r="D373" s="8"/>
      <c r="E373" s="129">
        <f t="shared" si="50"/>
        <v>0</v>
      </c>
      <c r="F373" s="135">
        <f t="shared" si="51"/>
        <v>0</v>
      </c>
      <c r="G373" s="135">
        <f t="shared" si="51"/>
        <v>0</v>
      </c>
      <c r="H373" s="134" t="e">
        <f t="shared" si="52"/>
        <v>#REF!</v>
      </c>
      <c r="I373" s="132">
        <f>IF('General Information'!K$2="Yes",F373*G373*IF(H373=0,1,IF(H373=1,0.8,IF(H373=2,0.75,IF(H373=3,0.7,IF(H373=4,0.5,IF(H373=5,0.35,IF(H373=6,0.2,error))))))),0)</f>
        <v>0</v>
      </c>
      <c r="J373" s="18"/>
    </row>
    <row r="374" spans="1:10" ht="17" thickBot="1" x14ac:dyDescent="0.25">
      <c r="A374" s="101"/>
      <c r="B374" s="339" t="s">
        <v>57</v>
      </c>
      <c r="C374" s="339"/>
      <c r="D374" s="339"/>
      <c r="E374" s="129">
        <f>SUM(E356,E358,E360,E362,E364,E368:E373)</f>
        <v>0</v>
      </c>
      <c r="F374" s="344" t="s">
        <v>60</v>
      </c>
      <c r="G374" s="345"/>
      <c r="H374" s="346"/>
      <c r="I374" s="132" t="e">
        <f>SUM(I358,I360,I362,I364,I368:I373)</f>
        <v>#REF!</v>
      </c>
      <c r="J374" s="19"/>
    </row>
    <row r="375" spans="1:10" ht="16" x14ac:dyDescent="0.2">
      <c r="A375" s="101"/>
      <c r="B375" s="339" t="s">
        <v>58</v>
      </c>
      <c r="C375" s="339"/>
      <c r="D375" s="339"/>
      <c r="E375" s="7"/>
      <c r="F375" s="347" t="s">
        <v>149</v>
      </c>
      <c r="G375" s="345"/>
      <c r="H375" s="346"/>
      <c r="I375" s="136">
        <f>E375</f>
        <v>0</v>
      </c>
    </row>
    <row r="376" spans="1:10" ht="17" thickBot="1" x14ac:dyDescent="0.25">
      <c r="A376" s="102"/>
      <c r="B376" s="340" t="s">
        <v>59</v>
      </c>
      <c r="C376" s="340"/>
      <c r="D376" s="340"/>
      <c r="E376" s="138">
        <f>E374*$E375</f>
        <v>0</v>
      </c>
      <c r="F376" s="341" t="s">
        <v>61</v>
      </c>
      <c r="G376" s="342"/>
      <c r="H376" s="343"/>
      <c r="I376" s="137" t="e">
        <f>I375*I374</f>
        <v>#REF!</v>
      </c>
    </row>
    <row r="377" spans="1:10" ht="16" customHeight="1" x14ac:dyDescent="0.2">
      <c r="E377" s="26"/>
      <c r="F377" s="26"/>
      <c r="G377" s="26"/>
      <c r="H377" s="26"/>
      <c r="I377" s="26"/>
    </row>
    <row r="378" spans="1:10" ht="15.5" customHeight="1" x14ac:dyDescent="0.2"/>
    <row r="379" spans="1:10" ht="16" customHeight="1" thickBot="1" x14ac:dyDescent="0.25"/>
    <row r="380" spans="1:10" ht="32" thickBot="1" x14ac:dyDescent="0.4">
      <c r="A380" s="284" t="s">
        <v>189</v>
      </c>
      <c r="B380" s="285"/>
      <c r="C380" s="285"/>
      <c r="D380" s="285"/>
      <c r="E380" s="285"/>
      <c r="F380" s="285"/>
      <c r="G380" s="285"/>
      <c r="H380" s="285"/>
      <c r="I380" s="286"/>
    </row>
    <row r="381" spans="1:10" ht="28" thickBot="1" x14ac:dyDescent="0.25">
      <c r="A381" s="80" t="s">
        <v>36</v>
      </c>
      <c r="B381" s="303"/>
      <c r="C381" s="303"/>
      <c r="D381" s="303"/>
      <c r="E381" s="303"/>
      <c r="F381" s="303"/>
      <c r="G381" s="303"/>
      <c r="H381" s="303"/>
      <c r="I381" s="293"/>
    </row>
    <row r="382" spans="1:10" ht="20" thickBot="1" x14ac:dyDescent="0.3">
      <c r="A382" s="75"/>
      <c r="B382" s="69"/>
      <c r="C382" s="69"/>
      <c r="D382" s="69"/>
      <c r="E382" s="69"/>
      <c r="F382" s="69"/>
      <c r="G382" s="69"/>
      <c r="H382" s="69"/>
      <c r="I382" s="98"/>
    </row>
    <row r="383" spans="1:10" ht="25" x14ac:dyDescent="0.3">
      <c r="A383" s="82" t="s">
        <v>280</v>
      </c>
      <c r="B383" s="66"/>
      <c r="C383" s="66"/>
      <c r="D383" s="66"/>
      <c r="E383" s="72"/>
      <c r="F383" s="72"/>
      <c r="G383" s="72"/>
      <c r="H383" s="72"/>
      <c r="I383" s="32"/>
      <c r="J383" s="74" t="s">
        <v>34</v>
      </c>
    </row>
    <row r="384" spans="1:10" ht="17" x14ac:dyDescent="0.2">
      <c r="A384" s="84"/>
      <c r="B384" s="99" t="s">
        <v>40</v>
      </c>
      <c r="C384" s="177" t="s">
        <v>225</v>
      </c>
      <c r="D384" s="177" t="s">
        <v>226</v>
      </c>
      <c r="E384" s="33" t="s">
        <v>43</v>
      </c>
      <c r="F384" s="33" t="s">
        <v>44</v>
      </c>
      <c r="G384" s="33" t="s">
        <v>45</v>
      </c>
      <c r="H384" s="34" t="s">
        <v>71</v>
      </c>
      <c r="I384" s="35" t="s">
        <v>31</v>
      </c>
      <c r="J384" s="17"/>
    </row>
    <row r="385" spans="1:10" ht="17" x14ac:dyDescent="0.2">
      <c r="A385" s="178" t="s">
        <v>224</v>
      </c>
      <c r="B385" s="7"/>
      <c r="C385" s="7"/>
      <c r="D385" s="8"/>
      <c r="E385" s="129">
        <f>B385*C385*D385</f>
        <v>0</v>
      </c>
      <c r="F385" s="130">
        <f>B385</f>
        <v>0</v>
      </c>
      <c r="G385" s="130">
        <f>C385</f>
        <v>0</v>
      </c>
      <c r="H385" s="182" t="e">
        <f>VLOOKUP("Car Rental",AA$3:AO$23,$AB$1,0)</f>
        <v>#REF!</v>
      </c>
      <c r="I385" s="132">
        <f>D385*F385*G385</f>
        <v>0</v>
      </c>
      <c r="J385" s="17"/>
    </row>
    <row r="386" spans="1:10" ht="17" x14ac:dyDescent="0.2">
      <c r="A386" s="178"/>
      <c r="B386" s="99" t="s">
        <v>40</v>
      </c>
      <c r="C386" s="99" t="s">
        <v>41</v>
      </c>
      <c r="D386" s="99" t="s">
        <v>42</v>
      </c>
      <c r="E386" s="37"/>
      <c r="F386" s="33" t="s">
        <v>44</v>
      </c>
      <c r="G386" s="33" t="s">
        <v>45</v>
      </c>
      <c r="H386" s="37"/>
      <c r="I386" s="37"/>
      <c r="J386" s="17"/>
    </row>
    <row r="387" spans="1:10" ht="17" x14ac:dyDescent="0.2">
      <c r="A387" s="178" t="s">
        <v>37</v>
      </c>
      <c r="B387" s="7"/>
      <c r="C387" s="7"/>
      <c r="D387" s="36">
        <v>0.18</v>
      </c>
      <c r="E387" s="129">
        <f>B387*C387*D387</f>
        <v>0</v>
      </c>
      <c r="F387" s="130">
        <f>B387</f>
        <v>0</v>
      </c>
      <c r="G387" s="130">
        <f>C387</f>
        <v>0</v>
      </c>
      <c r="H387" s="131" t="s">
        <v>180</v>
      </c>
      <c r="I387" s="132">
        <f>D387*F387*G387</f>
        <v>0</v>
      </c>
      <c r="J387" s="17"/>
    </row>
    <row r="388" spans="1:10" ht="17" x14ac:dyDescent="0.2">
      <c r="A388" s="178"/>
      <c r="B388" s="99" t="s">
        <v>46</v>
      </c>
      <c r="C388" s="99" t="s">
        <v>47</v>
      </c>
      <c r="D388" s="33" t="s">
        <v>48</v>
      </c>
      <c r="E388" s="37"/>
      <c r="F388" s="33" t="s">
        <v>49</v>
      </c>
      <c r="G388" s="33" t="s">
        <v>50</v>
      </c>
      <c r="H388" s="37"/>
      <c r="I388" s="38"/>
      <c r="J388" s="17"/>
    </row>
    <row r="389" spans="1:10" ht="17" x14ac:dyDescent="0.2">
      <c r="A389" s="178" t="s">
        <v>96</v>
      </c>
      <c r="B389" s="7"/>
      <c r="C389" s="7"/>
      <c r="D389" s="36">
        <v>107</v>
      </c>
      <c r="E389" s="129">
        <f>B389*C389*D389</f>
        <v>0</v>
      </c>
      <c r="F389" s="130">
        <f>B389</f>
        <v>0</v>
      </c>
      <c r="G389" s="130">
        <f>C389</f>
        <v>0</v>
      </c>
      <c r="H389" s="131" t="s">
        <v>180</v>
      </c>
      <c r="I389" s="132">
        <f>D389*F389*G389</f>
        <v>0</v>
      </c>
      <c r="J389" s="17"/>
    </row>
    <row r="390" spans="1:10" ht="17" x14ac:dyDescent="0.2">
      <c r="A390" s="178"/>
      <c r="B390" s="99" t="s">
        <v>51</v>
      </c>
      <c r="C390" s="99" t="s">
        <v>52</v>
      </c>
      <c r="D390" s="37"/>
      <c r="E390" s="37"/>
      <c r="F390" s="33" t="s">
        <v>53</v>
      </c>
      <c r="G390" s="33" t="s">
        <v>54</v>
      </c>
      <c r="H390" s="37"/>
      <c r="I390" s="38"/>
      <c r="J390" s="17"/>
    </row>
    <row r="391" spans="1:10" ht="17" x14ac:dyDescent="0.2">
      <c r="A391" s="178" t="s">
        <v>38</v>
      </c>
      <c r="B391" s="7"/>
      <c r="C391" s="8"/>
      <c r="D391" s="37"/>
      <c r="E391" s="129">
        <f>B391*C391</f>
        <v>0</v>
      </c>
      <c r="F391" s="130">
        <f>B391</f>
        <v>0</v>
      </c>
      <c r="G391" s="133">
        <f>C391</f>
        <v>0</v>
      </c>
      <c r="H391" s="134" t="e">
        <f>VLOOKUP("Airline",AA$3:AO$23,$AB$1,0)</f>
        <v>#REF!</v>
      </c>
      <c r="I391" s="132" t="e">
        <f>IF(TRUE,F391*G391*IF(H391=0,1,IF(H391=1,0.8,IF(H391=2,0.75,IF(H391=3,0.7,IF(H391=4,0.5,IF(H391=5,0.35,IF(H391=6,0.2,error))))))),0)</f>
        <v>#REF!</v>
      </c>
      <c r="J391" s="17"/>
    </row>
    <row r="392" spans="1:10" ht="17" x14ac:dyDescent="0.2">
      <c r="A392" s="178"/>
      <c r="B392" s="100" t="s">
        <v>148</v>
      </c>
      <c r="C392" s="100" t="s">
        <v>147</v>
      </c>
      <c r="D392" s="37"/>
      <c r="E392" s="37"/>
      <c r="F392" s="39" t="s">
        <v>148</v>
      </c>
      <c r="G392" s="39" t="s">
        <v>147</v>
      </c>
      <c r="H392" s="40"/>
      <c r="I392" s="38"/>
      <c r="J392" s="18"/>
    </row>
    <row r="393" spans="1:10" ht="18" thickBot="1" x14ac:dyDescent="0.25">
      <c r="A393" s="179" t="s">
        <v>39</v>
      </c>
      <c r="B393" s="7"/>
      <c r="C393" s="8"/>
      <c r="D393" s="41"/>
      <c r="E393" s="129">
        <f>B393*C393</f>
        <v>0</v>
      </c>
      <c r="F393" s="130">
        <f>B393</f>
        <v>0</v>
      </c>
      <c r="G393" s="133">
        <f>C393</f>
        <v>0</v>
      </c>
      <c r="H393" s="134" t="e">
        <f>VLOOKUP("Bus",AA$3:AO$23,$AB$1,0)</f>
        <v>#REF!</v>
      </c>
      <c r="I393" s="132" t="e">
        <f>IF(TRUE,F393*G393*IF(H393=0,1,IF(H393=1,0.8,IF(H393=2,0.75,IF(H393=3,0.7,IF(H393=4,0.5,IF(H393=5,0.35,IF(H393=6,0.2,error))))))),0)</f>
        <v>#REF!</v>
      </c>
      <c r="J393" s="19"/>
    </row>
    <row r="394" spans="1:10" ht="20" thickBot="1" x14ac:dyDescent="0.3">
      <c r="A394" s="75"/>
      <c r="B394" s="69"/>
      <c r="C394" s="69"/>
      <c r="D394" s="69"/>
      <c r="E394" s="62"/>
      <c r="F394" s="62"/>
      <c r="G394" s="62"/>
      <c r="H394" s="62"/>
      <c r="I394" s="31"/>
    </row>
    <row r="395" spans="1:10" ht="25" x14ac:dyDescent="0.3">
      <c r="A395" s="82" t="s">
        <v>55</v>
      </c>
      <c r="B395" s="66"/>
      <c r="C395" s="66"/>
      <c r="D395" s="63"/>
      <c r="E395" s="72"/>
      <c r="F395" s="72"/>
      <c r="G395" s="72"/>
      <c r="H395" s="72"/>
      <c r="I395" s="32"/>
      <c r="J395" s="74" t="s">
        <v>34</v>
      </c>
    </row>
    <row r="396" spans="1:10" ht="17" x14ac:dyDescent="0.2">
      <c r="A396" s="84" t="s">
        <v>56</v>
      </c>
      <c r="B396" s="99" t="s">
        <v>65</v>
      </c>
      <c r="C396" s="99" t="s">
        <v>26</v>
      </c>
      <c r="D396" s="99" t="s">
        <v>27</v>
      </c>
      <c r="E396" s="33" t="s">
        <v>28</v>
      </c>
      <c r="F396" s="33" t="s">
        <v>29</v>
      </c>
      <c r="G396" s="33" t="s">
        <v>30</v>
      </c>
      <c r="H396" s="34" t="s">
        <v>71</v>
      </c>
      <c r="I396" s="35" t="s">
        <v>31</v>
      </c>
      <c r="J396" s="17"/>
    </row>
    <row r="397" spans="1:10" ht="17" x14ac:dyDescent="0.2">
      <c r="A397" s="59"/>
      <c r="B397" s="58" t="s">
        <v>146</v>
      </c>
      <c r="C397" s="7"/>
      <c r="D397" s="8"/>
      <c r="E397" s="129">
        <f t="shared" ref="E397:E402" si="53">C397*D397</f>
        <v>0</v>
      </c>
      <c r="F397" s="130">
        <f t="shared" ref="F397:G402" si="54">C397</f>
        <v>0</v>
      </c>
      <c r="G397" s="130">
        <f t="shared" si="54"/>
        <v>0</v>
      </c>
      <c r="H397" s="134" t="e">
        <f t="shared" ref="H397:H402" si="55">VLOOKUP(B397,AA$3:AO$23,$AB$1,0)</f>
        <v>#REF!</v>
      </c>
      <c r="I397" s="132">
        <f>IF('General Information'!K$2="Yes",F397*G397*IF(H397=0,1,IF(H397=1,0.8,IF(H397=2,0.75,IF(H397=3,0.7,IF(H397=4,0.5,IF(H397=5,0.35,IF(H397=6,0.2,error))))))),0)</f>
        <v>0</v>
      </c>
      <c r="J397" s="17"/>
    </row>
    <row r="398" spans="1:10" ht="17" x14ac:dyDescent="0.2">
      <c r="A398" s="9"/>
      <c r="B398" s="16" t="s">
        <v>146</v>
      </c>
      <c r="C398" s="7"/>
      <c r="D398" s="8"/>
      <c r="E398" s="129">
        <f t="shared" si="53"/>
        <v>0</v>
      </c>
      <c r="F398" s="130">
        <f t="shared" si="54"/>
        <v>0</v>
      </c>
      <c r="G398" s="130">
        <f t="shared" si="54"/>
        <v>0</v>
      </c>
      <c r="H398" s="134" t="e">
        <f t="shared" si="55"/>
        <v>#REF!</v>
      </c>
      <c r="I398" s="132">
        <f>IF('General Information'!K$2="Yes",F398*G398*IF(H398=0,1,IF(H398=1,0.8,IF(H398=2,0.75,IF(H398=3,0.7,IF(H398=4,0.5,IF(H398=5,0.35,IF(H398=6,0.2,error))))))),0)</f>
        <v>0</v>
      </c>
      <c r="J398" s="17"/>
    </row>
    <row r="399" spans="1:10" ht="17" x14ac:dyDescent="0.2">
      <c r="A399" s="9"/>
      <c r="B399" s="16" t="s">
        <v>146</v>
      </c>
      <c r="C399" s="7"/>
      <c r="D399" s="8"/>
      <c r="E399" s="129">
        <f t="shared" si="53"/>
        <v>0</v>
      </c>
      <c r="F399" s="130">
        <f t="shared" si="54"/>
        <v>0</v>
      </c>
      <c r="G399" s="130">
        <f t="shared" si="54"/>
        <v>0</v>
      </c>
      <c r="H399" s="134" t="e">
        <f t="shared" si="55"/>
        <v>#REF!</v>
      </c>
      <c r="I399" s="132">
        <f>IF('General Information'!K$2="Yes",F399*G399*IF(H399=0,1,IF(H399=1,0.8,IF(H399=2,0.75,IF(H399=3,0.7,IF(H399=4,0.5,IF(H399=5,0.35,IF(H399=6,0.2,error))))))),0)</f>
        <v>0</v>
      </c>
      <c r="J399" s="17"/>
    </row>
    <row r="400" spans="1:10" ht="17" x14ac:dyDescent="0.2">
      <c r="A400" s="9"/>
      <c r="B400" s="16" t="s">
        <v>146</v>
      </c>
      <c r="C400" s="7"/>
      <c r="D400" s="8"/>
      <c r="E400" s="129">
        <f t="shared" si="53"/>
        <v>0</v>
      </c>
      <c r="F400" s="130">
        <f t="shared" si="54"/>
        <v>0</v>
      </c>
      <c r="G400" s="130">
        <f t="shared" si="54"/>
        <v>0</v>
      </c>
      <c r="H400" s="134" t="e">
        <f t="shared" si="55"/>
        <v>#REF!</v>
      </c>
      <c r="I400" s="132">
        <f>IF('General Information'!K$2="Yes",F400*G400*IF(H400=0,1,IF(H400=1,0.8,IF(H400=2,0.75,IF(H400=3,0.7,IF(H400=4,0.5,IF(H400=5,0.35,IF(H400=6,0.2,error))))))),0)</f>
        <v>0</v>
      </c>
      <c r="J400" s="17"/>
    </row>
    <row r="401" spans="1:57" ht="17" x14ac:dyDescent="0.2">
      <c r="A401" s="9"/>
      <c r="B401" s="7" t="s">
        <v>146</v>
      </c>
      <c r="C401" s="7"/>
      <c r="D401" s="8"/>
      <c r="E401" s="129">
        <f t="shared" si="53"/>
        <v>0</v>
      </c>
      <c r="F401" s="130">
        <f t="shared" si="54"/>
        <v>0</v>
      </c>
      <c r="G401" s="130">
        <f t="shared" si="54"/>
        <v>0</v>
      </c>
      <c r="H401" s="134" t="e">
        <f t="shared" si="55"/>
        <v>#REF!</v>
      </c>
      <c r="I401" s="132">
        <f>IF('General Information'!K$2="Yes",F401*G401*IF(H401=0,1,IF(H401=1,0.8,IF(H401=2,0.75,IF(H401=3,0.7,IF(H401=4,0.5,IF(H401=5,0.35,IF(H401=6,0.2,error))))))),0)</f>
        <v>0</v>
      </c>
      <c r="J401" s="17"/>
    </row>
    <row r="402" spans="1:57" ht="17" x14ac:dyDescent="0.2">
      <c r="A402" s="9"/>
      <c r="B402" s="7" t="s">
        <v>146</v>
      </c>
      <c r="C402" s="7"/>
      <c r="D402" s="8"/>
      <c r="E402" s="129">
        <f t="shared" si="53"/>
        <v>0</v>
      </c>
      <c r="F402" s="135">
        <f t="shared" si="54"/>
        <v>0</v>
      </c>
      <c r="G402" s="135">
        <f t="shared" si="54"/>
        <v>0</v>
      </c>
      <c r="H402" s="134" t="e">
        <f t="shared" si="55"/>
        <v>#REF!</v>
      </c>
      <c r="I402" s="132">
        <f>IF('General Information'!K$2="Yes",F402*G402*IF(H402=0,1,IF(H402=1,0.8,IF(H402=2,0.75,IF(H402=3,0.7,IF(H402=4,0.5,IF(H402=5,0.35,IF(H402=6,0.2,error))))))),0)</f>
        <v>0</v>
      </c>
      <c r="J402" s="18"/>
    </row>
    <row r="403" spans="1:57" ht="17" thickBot="1" x14ac:dyDescent="0.25">
      <c r="A403" s="101"/>
      <c r="B403" s="339" t="s">
        <v>57</v>
      </c>
      <c r="C403" s="339"/>
      <c r="D403" s="339"/>
      <c r="E403" s="129">
        <f>SUM(E385,E387,E389,E391,E393,E397:E402)</f>
        <v>0</v>
      </c>
      <c r="F403" s="344" t="s">
        <v>60</v>
      </c>
      <c r="G403" s="345"/>
      <c r="H403" s="346"/>
      <c r="I403" s="132" t="e">
        <f>SUM(I387,I389,I391,I393,I397:I402)</f>
        <v>#REF!</v>
      </c>
      <c r="J403" s="19"/>
    </row>
    <row r="404" spans="1:57" ht="16" customHeight="1" x14ac:dyDescent="0.2">
      <c r="A404" s="101"/>
      <c r="B404" s="339" t="s">
        <v>58</v>
      </c>
      <c r="C404" s="339"/>
      <c r="D404" s="339"/>
      <c r="E404" s="7"/>
      <c r="F404" s="347" t="s">
        <v>149</v>
      </c>
      <c r="G404" s="345"/>
      <c r="H404" s="346"/>
      <c r="I404" s="136">
        <f>E404</f>
        <v>0</v>
      </c>
    </row>
    <row r="405" spans="1:57" ht="15.5" customHeight="1" thickBot="1" x14ac:dyDescent="0.25">
      <c r="A405" s="102"/>
      <c r="B405" s="340" t="s">
        <v>59</v>
      </c>
      <c r="C405" s="340"/>
      <c r="D405" s="340"/>
      <c r="E405" s="138">
        <f>E403*$E404</f>
        <v>0</v>
      </c>
      <c r="F405" s="341" t="s">
        <v>61</v>
      </c>
      <c r="G405" s="342"/>
      <c r="H405" s="343"/>
      <c r="I405" s="137" t="e">
        <f>I404*I403</f>
        <v>#REF!</v>
      </c>
    </row>
    <row r="406" spans="1:57" ht="16" customHeight="1" x14ac:dyDescent="0.2"/>
    <row r="408" spans="1:57" ht="16" thickBot="1" x14ac:dyDescent="0.25">
      <c r="AA408"/>
      <c r="AB408"/>
      <c r="AC408"/>
      <c r="AD408"/>
      <c r="AE408"/>
      <c r="AF408"/>
      <c r="AG408"/>
      <c r="AH408"/>
      <c r="AI408"/>
      <c r="AJ408"/>
      <c r="AK408"/>
      <c r="AL408"/>
      <c r="AM408"/>
      <c r="AN408"/>
      <c r="AO408"/>
    </row>
    <row r="409" spans="1:57" ht="32" thickBot="1" x14ac:dyDescent="0.4">
      <c r="A409" s="284" t="s">
        <v>190</v>
      </c>
      <c r="B409" s="285"/>
      <c r="C409" s="285"/>
      <c r="D409" s="285"/>
      <c r="E409" s="285"/>
      <c r="F409" s="285"/>
      <c r="G409" s="285"/>
      <c r="H409" s="285"/>
      <c r="I409" s="286"/>
    </row>
    <row r="410" spans="1:57" s="91" customFormat="1" ht="46.75" customHeight="1" thickBot="1" x14ac:dyDescent="0.25">
      <c r="A410" s="80" t="s">
        <v>36</v>
      </c>
      <c r="B410" s="303"/>
      <c r="C410" s="303"/>
      <c r="D410" s="303"/>
      <c r="E410" s="303"/>
      <c r="F410" s="303"/>
      <c r="G410" s="303"/>
      <c r="H410" s="303"/>
      <c r="I410" s="293"/>
      <c r="J410" s="64"/>
      <c r="K410"/>
      <c r="L410"/>
      <c r="M410"/>
      <c r="N410"/>
      <c r="O410"/>
      <c r="P410"/>
      <c r="Q410"/>
      <c r="R410"/>
      <c r="S410"/>
      <c r="T410"/>
      <c r="U410"/>
      <c r="V410"/>
      <c r="W410"/>
      <c r="X410"/>
      <c r="Y410"/>
      <c r="Z410"/>
      <c r="AA410" s="50"/>
      <c r="AB410" s="50"/>
      <c r="AC410" s="50"/>
      <c r="AD410" s="50"/>
      <c r="AE410" s="50"/>
      <c r="AF410" s="50"/>
      <c r="AG410" s="50"/>
      <c r="AH410" s="50"/>
      <c r="AI410" s="50"/>
      <c r="AJ410" s="50"/>
      <c r="AK410" s="50"/>
      <c r="AL410" s="50"/>
      <c r="AM410" s="50"/>
      <c r="AN410" s="50"/>
      <c r="AO410" s="50"/>
      <c r="AP410"/>
      <c r="AQ410"/>
      <c r="AR410"/>
      <c r="AS410"/>
      <c r="AT410"/>
      <c r="AU410"/>
      <c r="AV410"/>
      <c r="AW410"/>
      <c r="AX410"/>
      <c r="AY410"/>
      <c r="AZ410"/>
      <c r="BA410"/>
      <c r="BB410"/>
      <c r="BC410"/>
      <c r="BD410"/>
      <c r="BE410"/>
    </row>
    <row r="411" spans="1:57" ht="20" thickBot="1" x14ac:dyDescent="0.3">
      <c r="A411" s="75"/>
      <c r="B411" s="69"/>
      <c r="C411" s="69"/>
      <c r="D411" s="69"/>
      <c r="E411" s="69"/>
      <c r="F411" s="69"/>
      <c r="G411" s="69"/>
      <c r="H411" s="69"/>
      <c r="I411" s="98"/>
    </row>
    <row r="412" spans="1:57" ht="25" x14ac:dyDescent="0.3">
      <c r="A412" s="82" t="s">
        <v>280</v>
      </c>
      <c r="B412" s="66"/>
      <c r="C412" s="66"/>
      <c r="D412" s="66"/>
      <c r="E412" s="72"/>
      <c r="F412" s="72"/>
      <c r="G412" s="72"/>
      <c r="H412" s="72"/>
      <c r="I412" s="32"/>
      <c r="J412" s="74" t="s">
        <v>34</v>
      </c>
    </row>
    <row r="413" spans="1:57" ht="17" x14ac:dyDescent="0.2">
      <c r="A413" s="84"/>
      <c r="B413" s="99" t="s">
        <v>40</v>
      </c>
      <c r="C413" s="177" t="s">
        <v>225</v>
      </c>
      <c r="D413" s="177" t="s">
        <v>226</v>
      </c>
      <c r="E413" s="33" t="s">
        <v>43</v>
      </c>
      <c r="F413" s="33" t="s">
        <v>44</v>
      </c>
      <c r="G413" s="33" t="s">
        <v>45</v>
      </c>
      <c r="H413" s="34" t="s">
        <v>71</v>
      </c>
      <c r="I413" s="35" t="s">
        <v>31</v>
      </c>
      <c r="J413" s="17"/>
    </row>
    <row r="414" spans="1:57" ht="17" x14ac:dyDescent="0.2">
      <c r="A414" s="178" t="s">
        <v>224</v>
      </c>
      <c r="B414" s="7"/>
      <c r="C414" s="7"/>
      <c r="D414" s="8"/>
      <c r="E414" s="129">
        <f>B414*C414*D414</f>
        <v>0</v>
      </c>
      <c r="F414" s="130">
        <f>B414</f>
        <v>0</v>
      </c>
      <c r="G414" s="130">
        <f>C414</f>
        <v>0</v>
      </c>
      <c r="H414" s="182" t="e">
        <f>VLOOKUP("Car Rental",AA$3:AO$23,$AB$1,0)</f>
        <v>#REF!</v>
      </c>
      <c r="I414" s="132">
        <f>D414*F414*G414</f>
        <v>0</v>
      </c>
      <c r="J414" s="17"/>
    </row>
    <row r="415" spans="1:57" ht="17" x14ac:dyDescent="0.2">
      <c r="A415" s="178"/>
      <c r="B415" s="99" t="s">
        <v>40</v>
      </c>
      <c r="C415" s="99" t="s">
        <v>41</v>
      </c>
      <c r="D415" s="99" t="s">
        <v>42</v>
      </c>
      <c r="E415" s="37"/>
      <c r="F415" s="33" t="s">
        <v>44</v>
      </c>
      <c r="G415" s="33" t="s">
        <v>45</v>
      </c>
      <c r="H415" s="37"/>
      <c r="I415" s="37"/>
      <c r="J415" s="17"/>
    </row>
    <row r="416" spans="1:57" ht="17" x14ac:dyDescent="0.2">
      <c r="A416" s="178" t="s">
        <v>37</v>
      </c>
      <c r="B416" s="7"/>
      <c r="C416" s="7">
        <v>5</v>
      </c>
      <c r="D416" s="36">
        <v>0.18</v>
      </c>
      <c r="E416" s="129">
        <f>B416*C416*D416</f>
        <v>0</v>
      </c>
      <c r="F416" s="130">
        <f>B416</f>
        <v>0</v>
      </c>
      <c r="G416" s="130">
        <f>C416</f>
        <v>5</v>
      </c>
      <c r="H416" s="131" t="s">
        <v>180</v>
      </c>
      <c r="I416" s="132">
        <f>D416*F416*G416</f>
        <v>0</v>
      </c>
      <c r="J416" s="17"/>
    </row>
    <row r="417" spans="1:10" ht="17" x14ac:dyDescent="0.2">
      <c r="A417" s="178"/>
      <c r="B417" s="177" t="s">
        <v>46</v>
      </c>
      <c r="C417" s="99" t="s">
        <v>47</v>
      </c>
      <c r="D417" s="33" t="s">
        <v>48</v>
      </c>
      <c r="E417" s="37"/>
      <c r="F417" s="33" t="s">
        <v>49</v>
      </c>
      <c r="G417" s="33" t="s">
        <v>50</v>
      </c>
      <c r="H417" s="37"/>
      <c r="I417" s="38"/>
      <c r="J417" s="17"/>
    </row>
    <row r="418" spans="1:10" ht="17" x14ac:dyDescent="0.2">
      <c r="A418" s="178" t="s">
        <v>96</v>
      </c>
      <c r="B418" s="7"/>
      <c r="C418" s="7"/>
      <c r="D418" s="36">
        <v>107</v>
      </c>
      <c r="E418" s="129">
        <f>B418*C418*D418</f>
        <v>0</v>
      </c>
      <c r="F418" s="130">
        <f>B418</f>
        <v>0</v>
      </c>
      <c r="G418" s="130">
        <f>C418</f>
        <v>0</v>
      </c>
      <c r="H418" s="131" t="s">
        <v>180</v>
      </c>
      <c r="I418" s="132">
        <f>D418*F418*G418</f>
        <v>0</v>
      </c>
      <c r="J418" s="17"/>
    </row>
    <row r="419" spans="1:10" ht="17" x14ac:dyDescent="0.2">
      <c r="A419" s="178"/>
      <c r="B419" s="99" t="s">
        <v>51</v>
      </c>
      <c r="C419" s="99" t="s">
        <v>52</v>
      </c>
      <c r="D419" s="37"/>
      <c r="E419" s="37"/>
      <c r="F419" s="33" t="s">
        <v>53</v>
      </c>
      <c r="G419" s="33" t="s">
        <v>54</v>
      </c>
      <c r="H419" s="37"/>
      <c r="I419" s="38"/>
      <c r="J419" s="17"/>
    </row>
    <row r="420" spans="1:10" ht="17" x14ac:dyDescent="0.2">
      <c r="A420" s="178" t="s">
        <v>38</v>
      </c>
      <c r="B420" s="7"/>
      <c r="C420" s="8"/>
      <c r="D420" s="37"/>
      <c r="E420" s="129">
        <f>B420*C420</f>
        <v>0</v>
      </c>
      <c r="F420" s="130">
        <f>B420</f>
        <v>0</v>
      </c>
      <c r="G420" s="133">
        <f>C420</f>
        <v>0</v>
      </c>
      <c r="H420" s="134" t="e">
        <f>VLOOKUP("Airline",AA$3:AO$23,$AB$1,0)</f>
        <v>#REF!</v>
      </c>
      <c r="I420" s="132" t="e">
        <f>IF(TRUE,F420*G420*IF(H420=0,1,IF(H420=1,0.8,IF(H420=2,0.75,IF(H420=3,0.7,IF(H420=4,0.5,IF(H420=5,0.35,IF(H420=6,0.2,error))))))),0)</f>
        <v>#REF!</v>
      </c>
      <c r="J420" s="17"/>
    </row>
    <row r="421" spans="1:10" ht="17" x14ac:dyDescent="0.2">
      <c r="A421" s="178"/>
      <c r="B421" s="100" t="s">
        <v>148</v>
      </c>
      <c r="C421" s="100" t="s">
        <v>147</v>
      </c>
      <c r="D421" s="37"/>
      <c r="E421" s="37"/>
      <c r="F421" s="39" t="s">
        <v>148</v>
      </c>
      <c r="G421" s="39" t="s">
        <v>147</v>
      </c>
      <c r="H421" s="40"/>
      <c r="I421" s="38"/>
      <c r="J421" s="18"/>
    </row>
    <row r="422" spans="1:10" ht="18" thickBot="1" x14ac:dyDescent="0.25">
      <c r="A422" s="179" t="s">
        <v>39</v>
      </c>
      <c r="B422" s="7"/>
      <c r="C422" s="8"/>
      <c r="D422" s="41"/>
      <c r="E422" s="129">
        <f>B422*C422</f>
        <v>0</v>
      </c>
      <c r="F422" s="130">
        <f>B422</f>
        <v>0</v>
      </c>
      <c r="G422" s="133">
        <f>C422</f>
        <v>0</v>
      </c>
      <c r="H422" s="134" t="e">
        <f>VLOOKUP("Bus",AA$3:AO$23,$AB$1,0)</f>
        <v>#REF!</v>
      </c>
      <c r="I422" s="132" t="e">
        <f>IF(TRUE,F422*G422*IF(H422=0,1,IF(H422=1,0.8,IF(H422=2,0.75,IF(H422=3,0.7,IF(H422=4,0.5,IF(H422=5,0.35,IF(H422=6,0.2,error))))))),0)</f>
        <v>#REF!</v>
      </c>
      <c r="J422" s="19"/>
    </row>
    <row r="423" spans="1:10" ht="20" thickBot="1" x14ac:dyDescent="0.3">
      <c r="A423" s="75"/>
      <c r="B423" s="69"/>
      <c r="C423" s="69"/>
      <c r="D423" s="69"/>
      <c r="E423" s="62"/>
      <c r="F423" s="62"/>
      <c r="G423" s="62"/>
      <c r="H423" s="62"/>
      <c r="I423" s="31"/>
    </row>
    <row r="424" spans="1:10" ht="25" x14ac:dyDescent="0.3">
      <c r="A424" s="82" t="s">
        <v>55</v>
      </c>
      <c r="B424" s="66"/>
      <c r="C424" s="66"/>
      <c r="D424" s="63"/>
      <c r="E424" s="72"/>
      <c r="F424" s="72"/>
      <c r="G424" s="72"/>
      <c r="H424" s="72"/>
      <c r="I424" s="32"/>
      <c r="J424" s="74" t="s">
        <v>34</v>
      </c>
    </row>
    <row r="425" spans="1:10" ht="17" x14ac:dyDescent="0.2">
      <c r="A425" s="84" t="s">
        <v>56</v>
      </c>
      <c r="B425" s="99" t="s">
        <v>65</v>
      </c>
      <c r="C425" s="99" t="s">
        <v>26</v>
      </c>
      <c r="D425" s="99" t="s">
        <v>27</v>
      </c>
      <c r="E425" s="33" t="s">
        <v>28</v>
      </c>
      <c r="F425" s="33" t="s">
        <v>29</v>
      </c>
      <c r="G425" s="33" t="s">
        <v>30</v>
      </c>
      <c r="H425" s="34" t="s">
        <v>71</v>
      </c>
      <c r="I425" s="35" t="s">
        <v>31</v>
      </c>
      <c r="J425" s="17"/>
    </row>
    <row r="426" spans="1:10" ht="17" x14ac:dyDescent="0.2">
      <c r="A426" s="59"/>
      <c r="B426" s="58" t="s">
        <v>146</v>
      </c>
      <c r="C426" s="7"/>
      <c r="D426" s="8"/>
      <c r="E426" s="129">
        <f t="shared" ref="E426:E431" si="56">C426*D426</f>
        <v>0</v>
      </c>
      <c r="F426" s="130">
        <f t="shared" ref="F426:G431" si="57">C426</f>
        <v>0</v>
      </c>
      <c r="G426" s="130">
        <f t="shared" si="57"/>
        <v>0</v>
      </c>
      <c r="H426" s="134" t="e">
        <f t="shared" ref="H426:H431" si="58">VLOOKUP(B426,AA$3:AO$23,$AB$1,0)</f>
        <v>#REF!</v>
      </c>
      <c r="I426" s="132">
        <f>IF('General Information'!K$2="Yes",F426*G426*IF(H426=0,1,IF(H426=1,0.8,IF(H426=2,0.75,IF(H426=3,0.7,IF(H426=4,0.5,IF(H426=5,0.35,IF(H426=6,0.2,error))))))),0)</f>
        <v>0</v>
      </c>
      <c r="J426" s="17"/>
    </row>
    <row r="427" spans="1:10" ht="17" x14ac:dyDescent="0.2">
      <c r="A427" s="9"/>
      <c r="B427" s="16" t="s">
        <v>146</v>
      </c>
      <c r="C427" s="7"/>
      <c r="D427" s="8"/>
      <c r="E427" s="129">
        <f t="shared" si="56"/>
        <v>0</v>
      </c>
      <c r="F427" s="130">
        <f t="shared" si="57"/>
        <v>0</v>
      </c>
      <c r="G427" s="130">
        <f t="shared" si="57"/>
        <v>0</v>
      </c>
      <c r="H427" s="134" t="e">
        <f t="shared" si="58"/>
        <v>#REF!</v>
      </c>
      <c r="I427" s="132">
        <f>IF('General Information'!K$2="Yes",F427*G427*IF(H427=0,1,IF(H427=1,0.8,IF(H427=2,0.75,IF(H427=3,0.7,IF(H427=4,0.5,IF(H427=5,0.35,IF(H427=6,0.2,error))))))),0)</f>
        <v>0</v>
      </c>
      <c r="J427" s="17"/>
    </row>
    <row r="428" spans="1:10" ht="17" x14ac:dyDescent="0.2">
      <c r="A428" s="9"/>
      <c r="B428" s="16" t="s">
        <v>146</v>
      </c>
      <c r="C428" s="7"/>
      <c r="D428" s="8"/>
      <c r="E428" s="129">
        <f t="shared" si="56"/>
        <v>0</v>
      </c>
      <c r="F428" s="130">
        <f t="shared" si="57"/>
        <v>0</v>
      </c>
      <c r="G428" s="130">
        <f t="shared" si="57"/>
        <v>0</v>
      </c>
      <c r="H428" s="134" t="e">
        <f t="shared" si="58"/>
        <v>#REF!</v>
      </c>
      <c r="I428" s="132">
        <f>IF('General Information'!K$2="Yes",F428*G428*IF(H428=0,1,IF(H428=1,0.8,IF(H428=2,0.75,IF(H428=3,0.7,IF(H428=4,0.5,IF(H428=5,0.35,IF(H428=6,0.2,error))))))),0)</f>
        <v>0</v>
      </c>
      <c r="J428" s="17"/>
    </row>
    <row r="429" spans="1:10" ht="17" x14ac:dyDescent="0.2">
      <c r="A429" s="9"/>
      <c r="B429" s="16" t="s">
        <v>146</v>
      </c>
      <c r="C429" s="7"/>
      <c r="D429" s="8"/>
      <c r="E429" s="129">
        <f t="shared" si="56"/>
        <v>0</v>
      </c>
      <c r="F429" s="130">
        <f t="shared" si="57"/>
        <v>0</v>
      </c>
      <c r="G429" s="130">
        <f t="shared" si="57"/>
        <v>0</v>
      </c>
      <c r="H429" s="134" t="e">
        <f t="shared" si="58"/>
        <v>#REF!</v>
      </c>
      <c r="I429" s="132">
        <f>IF('General Information'!K$2="Yes",F429*G429*IF(H429=0,1,IF(H429=1,0.8,IF(H429=2,0.75,IF(H429=3,0.7,IF(H429=4,0.5,IF(H429=5,0.35,IF(H429=6,0.2,error))))))),0)</f>
        <v>0</v>
      </c>
      <c r="J429" s="17"/>
    </row>
    <row r="430" spans="1:10" ht="17" x14ac:dyDescent="0.2">
      <c r="A430" s="9"/>
      <c r="B430" s="7" t="s">
        <v>146</v>
      </c>
      <c r="C430" s="7"/>
      <c r="D430" s="8"/>
      <c r="E430" s="129">
        <f t="shared" si="56"/>
        <v>0</v>
      </c>
      <c r="F430" s="130">
        <f t="shared" si="57"/>
        <v>0</v>
      </c>
      <c r="G430" s="130">
        <f t="shared" si="57"/>
        <v>0</v>
      </c>
      <c r="H430" s="134" t="e">
        <f t="shared" si="58"/>
        <v>#REF!</v>
      </c>
      <c r="I430" s="132">
        <f>IF('General Information'!K$2="Yes",F430*G430*IF(H430=0,1,IF(H430=1,0.8,IF(H430=2,0.75,IF(H430=3,0.7,IF(H430=4,0.5,IF(H430=5,0.35,IF(H430=6,0.2,error))))))),0)</f>
        <v>0</v>
      </c>
      <c r="J430" s="17"/>
    </row>
    <row r="431" spans="1:10" ht="17" x14ac:dyDescent="0.2">
      <c r="A431" s="9"/>
      <c r="B431" s="7" t="s">
        <v>146</v>
      </c>
      <c r="C431" s="7"/>
      <c r="D431" s="8"/>
      <c r="E431" s="129">
        <f t="shared" si="56"/>
        <v>0</v>
      </c>
      <c r="F431" s="135">
        <f t="shared" si="57"/>
        <v>0</v>
      </c>
      <c r="G431" s="135">
        <f t="shared" si="57"/>
        <v>0</v>
      </c>
      <c r="H431" s="134" t="e">
        <f t="shared" si="58"/>
        <v>#REF!</v>
      </c>
      <c r="I431" s="132">
        <f>IF('General Information'!K$2="Yes",F431*G431*IF(H431=0,1,IF(H431=1,0.8,IF(H431=2,0.75,IF(H431=3,0.7,IF(H431=4,0.5,IF(H431=5,0.35,IF(H431=6,0.2,error))))))),0)</f>
        <v>0</v>
      </c>
      <c r="J431" s="18"/>
    </row>
    <row r="432" spans="1:10" ht="17" thickBot="1" x14ac:dyDescent="0.25">
      <c r="A432" s="101"/>
      <c r="B432" s="339" t="s">
        <v>57</v>
      </c>
      <c r="C432" s="339"/>
      <c r="D432" s="339"/>
      <c r="E432" s="129">
        <f>SUM(E414,E416,E418,E420,E422,E426:E431)</f>
        <v>0</v>
      </c>
      <c r="F432" s="344" t="s">
        <v>60</v>
      </c>
      <c r="G432" s="345"/>
      <c r="H432" s="346"/>
      <c r="I432" s="132" t="e">
        <f>SUM(I416,I418,I420,I422,I426:I431)</f>
        <v>#REF!</v>
      </c>
      <c r="J432" s="19"/>
    </row>
    <row r="433" spans="1:10" ht="16" x14ac:dyDescent="0.2">
      <c r="A433" s="101"/>
      <c r="B433" s="339" t="s">
        <v>58</v>
      </c>
      <c r="C433" s="339"/>
      <c r="D433" s="339"/>
      <c r="E433" s="7"/>
      <c r="F433" s="347" t="s">
        <v>149</v>
      </c>
      <c r="G433" s="345"/>
      <c r="H433" s="346"/>
      <c r="I433" s="136">
        <f>E433</f>
        <v>0</v>
      </c>
    </row>
    <row r="434" spans="1:10" ht="17" thickBot="1" x14ac:dyDescent="0.25">
      <c r="A434" s="102"/>
      <c r="B434" s="340" t="s">
        <v>59</v>
      </c>
      <c r="C434" s="340"/>
      <c r="D434" s="340"/>
      <c r="E434" s="138">
        <f>E432*$E433</f>
        <v>0</v>
      </c>
      <c r="F434" s="341" t="s">
        <v>61</v>
      </c>
      <c r="G434" s="342"/>
      <c r="H434" s="343"/>
      <c r="I434" s="137" t="e">
        <f>I433*I432</f>
        <v>#REF!</v>
      </c>
    </row>
    <row r="435" spans="1:10" x14ac:dyDescent="0.2">
      <c r="A435" s="26"/>
      <c r="B435" s="26"/>
      <c r="C435" s="26"/>
      <c r="D435" s="26"/>
      <c r="E435" s="26"/>
      <c r="F435" s="26"/>
      <c r="G435" s="26"/>
      <c r="H435" s="26"/>
      <c r="I435" s="26"/>
      <c r="J435" s="26"/>
    </row>
    <row r="436" spans="1:10" x14ac:dyDescent="0.2">
      <c r="A436" s="26"/>
      <c r="B436" s="26"/>
      <c r="C436" s="26"/>
      <c r="D436" s="26"/>
      <c r="E436" s="26"/>
      <c r="F436" s="26"/>
      <c r="G436" s="26"/>
      <c r="H436" s="26"/>
      <c r="I436" s="26"/>
      <c r="J436" s="26"/>
    </row>
    <row r="437" spans="1:10" ht="16" thickBot="1" x14ac:dyDescent="0.25">
      <c r="A437" s="26"/>
      <c r="B437" s="26"/>
      <c r="C437" s="26"/>
      <c r="D437" s="26"/>
      <c r="E437" s="26"/>
      <c r="F437" s="26"/>
      <c r="G437" s="26"/>
      <c r="H437" s="26"/>
      <c r="I437" s="26"/>
      <c r="J437" s="26"/>
    </row>
    <row r="438" spans="1:10" ht="48" thickBot="1" x14ac:dyDescent="0.6">
      <c r="A438" s="254" t="s">
        <v>22</v>
      </c>
      <c r="B438" s="255"/>
      <c r="C438" s="255"/>
      <c r="D438" s="255"/>
      <c r="E438" s="255"/>
      <c r="F438" s="255"/>
      <c r="G438" s="255"/>
      <c r="H438" s="255"/>
      <c r="I438" s="255"/>
      <c r="J438" s="256"/>
    </row>
  </sheetData>
  <sheetProtection algorithmName="SHA-512" hashValue="BgXIW1zfJznXAnpJrRWREK+zEsHN6vEuqZEwsezzgR0/S6r/iCSjCbW5972w4dYwVba/TIZjXSWW+q0eqqgqIg==" saltValue="GYvyGlm3B+xbPwex2xBVMw==" spinCount="100000" sheet="1" selectLockedCells="1"/>
  <mergeCells count="122">
    <mergeCell ref="A438:J438"/>
    <mergeCell ref="B433:D433"/>
    <mergeCell ref="F433:H433"/>
    <mergeCell ref="B434:D434"/>
    <mergeCell ref="F434:H434"/>
    <mergeCell ref="B405:D405"/>
    <mergeCell ref="F405:H405"/>
    <mergeCell ref="A409:I409"/>
    <mergeCell ref="B410:I410"/>
    <mergeCell ref="B432:D432"/>
    <mergeCell ref="F432:H432"/>
    <mergeCell ref="B381:I381"/>
    <mergeCell ref="B403:D403"/>
    <mergeCell ref="F403:H403"/>
    <mergeCell ref="B404:D404"/>
    <mergeCell ref="F404:H404"/>
    <mergeCell ref="B375:D375"/>
    <mergeCell ref="F375:H375"/>
    <mergeCell ref="B376:D376"/>
    <mergeCell ref="F376:H376"/>
    <mergeCell ref="A380:I380"/>
    <mergeCell ref="B347:D347"/>
    <mergeCell ref="F347:H347"/>
    <mergeCell ref="A351:I351"/>
    <mergeCell ref="B352:I352"/>
    <mergeCell ref="B374:D374"/>
    <mergeCell ref="F374:H374"/>
    <mergeCell ref="B323:I323"/>
    <mergeCell ref="B345:D345"/>
    <mergeCell ref="F345:H345"/>
    <mergeCell ref="B346:D346"/>
    <mergeCell ref="F346:H346"/>
    <mergeCell ref="B317:D317"/>
    <mergeCell ref="F317:H317"/>
    <mergeCell ref="B318:D318"/>
    <mergeCell ref="F318:H318"/>
    <mergeCell ref="A322:I322"/>
    <mergeCell ref="B289:D289"/>
    <mergeCell ref="F289:H289"/>
    <mergeCell ref="A293:I293"/>
    <mergeCell ref="B294:I294"/>
    <mergeCell ref="B316:D316"/>
    <mergeCell ref="F316:H316"/>
    <mergeCell ref="B265:I265"/>
    <mergeCell ref="B287:D287"/>
    <mergeCell ref="F287:H287"/>
    <mergeCell ref="B288:D288"/>
    <mergeCell ref="F288:H288"/>
    <mergeCell ref="B259:D259"/>
    <mergeCell ref="F259:H259"/>
    <mergeCell ref="B260:D260"/>
    <mergeCell ref="F260:H260"/>
    <mergeCell ref="A264:I264"/>
    <mergeCell ref="A1:J1"/>
    <mergeCell ref="B231:D231"/>
    <mergeCell ref="F231:H231"/>
    <mergeCell ref="A235:I235"/>
    <mergeCell ref="B236:I236"/>
    <mergeCell ref="B258:D258"/>
    <mergeCell ref="F258:H258"/>
    <mergeCell ref="A206:I206"/>
    <mergeCell ref="B207:I207"/>
    <mergeCell ref="B229:D229"/>
    <mergeCell ref="F229:H229"/>
    <mergeCell ref="B230:D230"/>
    <mergeCell ref="F230:H230"/>
    <mergeCell ref="A3:I3"/>
    <mergeCell ref="B4:I4"/>
    <mergeCell ref="F113:H113"/>
    <mergeCell ref="F115:H115"/>
    <mergeCell ref="F86:H86"/>
    <mergeCell ref="F84:H84"/>
    <mergeCell ref="F57:H57"/>
    <mergeCell ref="F55:H55"/>
    <mergeCell ref="F26:H26"/>
    <mergeCell ref="F28:H28"/>
    <mergeCell ref="B26:D26"/>
    <mergeCell ref="B27:D27"/>
    <mergeCell ref="B28:D28"/>
    <mergeCell ref="B55:D55"/>
    <mergeCell ref="B91:I91"/>
    <mergeCell ref="B57:D57"/>
    <mergeCell ref="A61:I61"/>
    <mergeCell ref="B62:I62"/>
    <mergeCell ref="B84:D84"/>
    <mergeCell ref="B85:D85"/>
    <mergeCell ref="B86:D86"/>
    <mergeCell ref="A90:I90"/>
    <mergeCell ref="A148:I148"/>
    <mergeCell ref="B149:I149"/>
    <mergeCell ref="B171:D171"/>
    <mergeCell ref="F173:H173"/>
    <mergeCell ref="F171:H171"/>
    <mergeCell ref="F144:H144"/>
    <mergeCell ref="B172:D172"/>
    <mergeCell ref="B173:D173"/>
    <mergeCell ref="A177:I177"/>
    <mergeCell ref="F172:H172"/>
    <mergeCell ref="B200:D200"/>
    <mergeCell ref="B201:D201"/>
    <mergeCell ref="B202:D202"/>
    <mergeCell ref="F202:H202"/>
    <mergeCell ref="F200:H200"/>
    <mergeCell ref="F201:H201"/>
    <mergeCell ref="F27:H27"/>
    <mergeCell ref="F56:H56"/>
    <mergeCell ref="F85:H85"/>
    <mergeCell ref="F114:H114"/>
    <mergeCell ref="F143:H143"/>
    <mergeCell ref="B120:I120"/>
    <mergeCell ref="B142:D142"/>
    <mergeCell ref="B143:D143"/>
    <mergeCell ref="F142:H142"/>
    <mergeCell ref="B113:D113"/>
    <mergeCell ref="B114:D114"/>
    <mergeCell ref="B115:D115"/>
    <mergeCell ref="A119:I119"/>
    <mergeCell ref="A32:I32"/>
    <mergeCell ref="B33:I33"/>
    <mergeCell ref="B56:D56"/>
    <mergeCell ref="B178:I178"/>
    <mergeCell ref="B144:D144"/>
  </mergeCells>
  <dataValidations count="3">
    <dataValidation type="decimal" allowBlank="1" showInputMessage="1" showErrorMessage="1" sqref="D10:E10 D12:E12 E14 E16 I12 C14 D68:E68 I10 D126:E126 E28 I43 E20:E26 D20:D25 I28 D97:E97 D99:E99 E130 E132 I128 D70:E70 D128:E128 D39:E39 C130 I426:I432 E159 G16 G14 I45 E161 I157 C159 I155 E173 I188 D416:E416 E136:E142 C16 D165:D170 I173 G161 G159 I190 E43 E45 I41 C43 I39 E57 D41:E41 I72 C161 D414:E414 D49:D54 I57 G45 G43 E72 E74 I70 C72 I68 E86 E101 I101 I74 E49:E55 D78:D83 I86 G74 G72 E103 I99 C101 I97 E115 I130 I126 E78:E84 I103 I115 G103 G101 I132 E144 I159 E113 D136:D141 I144 G132 G130 I161 I165:I171 I20:I26 C45 I49:I55 C74 I78:I84 C103 I107:I113 C132 I136:I142 D155:E155 D157:E157 E188 E190 I186 C188 I184 E202:E204 I217 E165:E171 D194:D199 I202:I204 G190 G188 I219 C190 I194:I200 D184:E184 D186:E186 E217 E219 I215 C217 I213 E231 I246 E194:E200 D223:D228 I231 G219 G217 I248 C219 I223:I229 D213:E213 D215:E215 E246 E248 I244 C246 I242 E260 I275 E223:E229 D252:D257 I260 G248 G246 I277 C248 I252:I258 D242:E242 D244:E244 E275 E277 I273 C275 I271 E289 I304 E252:E258 D281:D286 I289 G277 G275 I306 C277 I281:I287 D271:E271 D273:E273 E304 E306 I302 C304 I300 E318 I333 E281:E287 D310:D315 I318 G306 G304 I335 C306 I310:I316 D300:E300 D302:E302 E333 E335 I331 C333 I329 E347 I362 E310:E316 D339:D344 I347 G335 G333 I364 C335 I339:I345 D329:E329 D331:E331 E362 E364 I360 C362 I358 E376 I391 E339:E345 D368:D373 I376 G364 G362 I393 C364 I368:I374 D358:E358 D360:E360 E391 E393 I389 C391 I387 E405 D107:E112 E368:E374 D397:D402 I405 G393 G391 E426:E432 C393 I397:I403 D387:E387 D389:E389 E420 E422 I418 C420 I416 E434 I420 E397:E403 D426:D431 I434 G422 G420 I422 C422 D418:E418 I8 D8:E8 I37 D37:E37 I66 D66:E66 I95 D95:E95 I124 D124:E124 I153 D153:E153 I182 D182:E182 I211 D211:E211 I240 D240:E240 I269 D269:E269 I298 D298:E298 I327 D327:E327 I356 D356:E356 I385 D385:E385 I414 I14 I16" xr:uid="{00000000-0002-0000-0400-000000000000}">
      <formula1>-99999</formula1>
      <formula2>99999</formula2>
    </dataValidation>
    <dataValidation type="whole" allowBlank="1" showInputMessage="1" showErrorMessage="1" sqref="B10:C10 C20:C25 F20:G25 F12:G12 F14 B14 B12:C12 B126:C126 E27 C136:C141 F136:G141 F128:G128 F130 B130 F10:G10 B16 B155:C155 F16 C165:C170 F165:G170 F157:G157 F159 B159 B157:C157 E172 B39:C39 F155:G155 C49:C54 F49:G54 F41:G41 F43 B43 B41:C41 E56 B68:C68 F39:G39 C78:C83 F78:G83 F70:G70 F72 B72 B70:C70 E85 B97:C97 F68:G68 C107:C112 F107:G112 F99:G99 F101 B101 B99:C99 E114 B128:C128 F97:G97 E143 F126:G126 B161 F161 B45 F45 B74 F74 B103 F103 B132 F132 B184:C184 C194:C199 F194:G199 F186:G186 F188 B188 B186:C186 E201 F184:G184 B190 F190 B213:C213 C223:C228 F223:G228 F215:G215 F217 B217 B215:C215 E230 F213:G213 B219 F219 B242:C242 C252:C257 F252:G257 F244:G244 F246 B246 B244:C244 E259 F242:G242 B248 F248 B271:C271 C281:C286 F281:G286 F273:G273 F275 B275 B273:C273 E288 F271:G271 B277 F277 B300:C300 C310:C315 F310:G315 F302:G302 F304 B304 B302:C302 E317 F300:G300 B306 F306 B329:C329 C339:C344 F339:G344 F331:G331 F333 B333 B331:C331 E346 F329:G329 B335 F335 B358:C358 C368:C373 F368:G373 F360:G360 F362 B362 B360:C360 E375 F358:G358 B364 F364 B387:C387 C397:C402 F397:G402 F389:G389 F391 B391 B389:C389 E404 F387:G387 B393 F393 B416:C416 C426:C431 F426:G431 F418:G418 F420 B420 B418:C418 E433 F416:G416 B422 F422 B8:C8 F8:G8 B37:C37 F37:G37 B66:C66 F66:G66 B95:C95 F95:G95 B124:C124 F124:G124 B153:C153 F153:G153 B182:C182 F182:G182 B211:C211 F211:G211 B240:C240 F240:G240 B269:C269 F269:G269 B298:C298 F298:G298 B327:C327 F327:G327 B356:C356 F356:G356 B385:C385 F385:G385 B414:C414 F414:G414" xr:uid="{00000000-0002-0000-0400-000001000000}">
      <formula1>-99999</formula1>
      <formula2>99999</formula2>
    </dataValidation>
    <dataValidation type="list" showInputMessage="1" showErrorMessage="1" sqref="B20:B25 B165:B170 B49:B54 B78:B83 B107:B112 B136:B141 B194:B199 B223:B228 B252:B257 B281:B286 B310:B315 B339:B344 B368:B373 B397:B402 B426:B431" xr:uid="{00000000-0002-0000-0400-000002000000}">
      <formula1>"blank,Advertising,Car Rental,Coaching Fees,Conference Fees,Copying Expenses,Entertainment,Facilities,Food,Food Centered Events,Honorarium,Recording Fees,Retreat Fees,Supplies,Other"</formula1>
    </dataValidation>
  </dataValidations>
  <pageMargins left="0.7" right="0.7" top="0.75" bottom="0.75" header="0.3" footer="0.3"/>
  <pageSetup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H22"/>
  <sheetViews>
    <sheetView workbookViewId="0">
      <selection activeCell="C18" sqref="C18:D18"/>
    </sheetView>
  </sheetViews>
  <sheetFormatPr baseColWidth="10" defaultColWidth="8.83203125" defaultRowHeight="15" x14ac:dyDescent="0.2"/>
  <cols>
    <col min="7" max="8" width="12.83203125" customWidth="1"/>
  </cols>
  <sheetData>
    <row r="1" spans="1:8" ht="53" thickBot="1" x14ac:dyDescent="0.75">
      <c r="A1" s="308" t="s">
        <v>64</v>
      </c>
      <c r="B1" s="309"/>
      <c r="C1" s="309"/>
      <c r="D1" s="309"/>
      <c r="E1" s="309"/>
      <c r="F1" s="309"/>
      <c r="G1" s="309"/>
      <c r="H1" s="310"/>
    </row>
    <row r="2" spans="1:8" ht="24.25" customHeight="1" thickBot="1" x14ac:dyDescent="0.25">
      <c r="A2" s="363" t="s">
        <v>197</v>
      </c>
      <c r="B2" s="364"/>
      <c r="C2" s="364"/>
      <c r="D2" s="364"/>
      <c r="E2" s="364"/>
      <c r="F2" s="364"/>
      <c r="G2" s="364"/>
      <c r="H2" s="365"/>
    </row>
    <row r="3" spans="1:8" x14ac:dyDescent="0.2">
      <c r="A3" s="311" t="s">
        <v>62</v>
      </c>
      <c r="B3" s="312"/>
      <c r="C3" s="312" t="s">
        <v>43</v>
      </c>
      <c r="D3" s="312"/>
      <c r="E3" s="312" t="s">
        <v>72</v>
      </c>
      <c r="F3" s="312"/>
      <c r="G3" s="312" t="s">
        <v>73</v>
      </c>
      <c r="H3" s="313"/>
    </row>
    <row r="4" spans="1:8" x14ac:dyDescent="0.2">
      <c r="A4" s="317" t="str">
        <f>'Projected Events'!A3:I3</f>
        <v xml:space="preserve">Event 1: </v>
      </c>
      <c r="B4" s="318"/>
      <c r="C4" s="362">
        <f>'Projected Events'!E28</f>
        <v>0</v>
      </c>
      <c r="D4" s="362"/>
      <c r="E4" s="351">
        <f>IF('General Information'!K$2="Yes",'Projected Events'!I28,0)</f>
        <v>0</v>
      </c>
      <c r="F4" s="351"/>
      <c r="G4" s="351">
        <f>IF('General Information'!K$2="Yes",C4-E4,0)</f>
        <v>0</v>
      </c>
      <c r="H4" s="352"/>
    </row>
    <row r="5" spans="1:8" x14ac:dyDescent="0.2">
      <c r="A5" s="317" t="str">
        <f>'Projected Events'!A32:I32</f>
        <v xml:space="preserve">Event 2: </v>
      </c>
      <c r="B5" s="318"/>
      <c r="C5" s="362">
        <f>'Projected Events'!E57</f>
        <v>0</v>
      </c>
      <c r="D5" s="362"/>
      <c r="E5" s="351">
        <f>IF('General Information'!K$2="Yes",'Projected Events'!I57,0)</f>
        <v>0</v>
      </c>
      <c r="F5" s="351"/>
      <c r="G5" s="351">
        <f>IF('General Information'!K$2="Yes",C5-E5,0)</f>
        <v>0</v>
      </c>
      <c r="H5" s="352"/>
    </row>
    <row r="6" spans="1:8" x14ac:dyDescent="0.2">
      <c r="A6" s="317" t="str">
        <f>'Projected Events'!A61:I61</f>
        <v xml:space="preserve">Event 3: </v>
      </c>
      <c r="B6" s="318"/>
      <c r="C6" s="362">
        <f>'Projected Events'!E86</f>
        <v>0</v>
      </c>
      <c r="D6" s="362"/>
      <c r="E6" s="351">
        <f>IF('General Information'!K$2="Yes",'Projected Events'!I86,0)</f>
        <v>0</v>
      </c>
      <c r="F6" s="351"/>
      <c r="G6" s="351">
        <f>IF('General Information'!K$2="Yes",C6-E6,0)</f>
        <v>0</v>
      </c>
      <c r="H6" s="352"/>
    </row>
    <row r="7" spans="1:8" x14ac:dyDescent="0.2">
      <c r="A7" s="317" t="str">
        <f>'Projected Events'!A90:I90</f>
        <v xml:space="preserve">Event 4: </v>
      </c>
      <c r="B7" s="318"/>
      <c r="C7" s="362">
        <f>'Projected Events'!E115</f>
        <v>0</v>
      </c>
      <c r="D7" s="362"/>
      <c r="E7" s="351">
        <f>IF('General Information'!K$2="Yes",'Projected Events'!I115,0)</f>
        <v>0</v>
      </c>
      <c r="F7" s="351"/>
      <c r="G7" s="351">
        <f>IF('General Information'!K$2="Yes",C7-E7,0)</f>
        <v>0</v>
      </c>
      <c r="H7" s="352"/>
    </row>
    <row r="8" spans="1:8" x14ac:dyDescent="0.2">
      <c r="A8" s="317" t="str">
        <f>'Projected Events'!A119:I119</f>
        <v xml:space="preserve">Event 5: </v>
      </c>
      <c r="B8" s="318"/>
      <c r="C8" s="360">
        <f>'Projected Events'!E144</f>
        <v>0</v>
      </c>
      <c r="D8" s="361"/>
      <c r="E8" s="358">
        <f>IF('General Information'!K$2="Yes",'Projected Events'!I144,0)</f>
        <v>0</v>
      </c>
      <c r="F8" s="359"/>
      <c r="G8" s="351">
        <f>IF('General Information'!K$2="Yes",C8-E8,0)</f>
        <v>0</v>
      </c>
      <c r="H8" s="352"/>
    </row>
    <row r="9" spans="1:8" x14ac:dyDescent="0.2">
      <c r="A9" s="317" t="str">
        <f>'Projected Events'!A148:I148</f>
        <v xml:space="preserve">Event 6: </v>
      </c>
      <c r="B9" s="318"/>
      <c r="C9" s="360">
        <f>'Projected Events'!E173</f>
        <v>0</v>
      </c>
      <c r="D9" s="361"/>
      <c r="E9" s="358">
        <f>IF('General Information'!K$2="Yes",'Projected Events'!I173,0)</f>
        <v>0</v>
      </c>
      <c r="F9" s="359"/>
      <c r="G9" s="351">
        <f>IF('General Information'!K$2="Yes",C9-E9,0)</f>
        <v>0</v>
      </c>
      <c r="H9" s="352"/>
    </row>
    <row r="10" spans="1:8" x14ac:dyDescent="0.2">
      <c r="A10" s="317" t="str">
        <f>'Projected Events'!A177:I177</f>
        <v xml:space="preserve">Event 7: </v>
      </c>
      <c r="B10" s="318"/>
      <c r="C10" s="360">
        <f>'Projected Events'!E202</f>
        <v>0</v>
      </c>
      <c r="D10" s="361"/>
      <c r="E10" s="358">
        <f>IF('General Information'!K$2="Yes",'Projected Events'!I202,0)</f>
        <v>0</v>
      </c>
      <c r="F10" s="359"/>
      <c r="G10" s="351">
        <f>IF('General Information'!K$2="Yes",C10-E10,0)</f>
        <v>0</v>
      </c>
      <c r="H10" s="352"/>
    </row>
    <row r="11" spans="1:8" x14ac:dyDescent="0.2">
      <c r="A11" s="317" t="str">
        <f>'Projected Events'!A206:I206</f>
        <v xml:space="preserve">Event 8: </v>
      </c>
      <c r="B11" s="318"/>
      <c r="C11" s="360">
        <f>'Projected Events'!E231</f>
        <v>0</v>
      </c>
      <c r="D11" s="361"/>
      <c r="E11" s="358">
        <f>IF('General Information'!K$2="Yes",'Projected Events'!I231,0)</f>
        <v>0</v>
      </c>
      <c r="F11" s="359"/>
      <c r="G11" s="351">
        <f>IF('General Information'!K$2="Yes",C11-E11,0)</f>
        <v>0</v>
      </c>
      <c r="H11" s="352"/>
    </row>
    <row r="12" spans="1:8" x14ac:dyDescent="0.2">
      <c r="A12" s="317" t="str">
        <f>'Projected Events'!A235:I235</f>
        <v xml:space="preserve">Event 9: </v>
      </c>
      <c r="B12" s="318"/>
      <c r="C12" s="360">
        <f>'Projected Events'!E260</f>
        <v>0</v>
      </c>
      <c r="D12" s="361"/>
      <c r="E12" s="358">
        <f>IF('General Information'!K$2="Yes",'Projected Events'!I260,0)</f>
        <v>0</v>
      </c>
      <c r="F12" s="359"/>
      <c r="G12" s="351">
        <f>IF('General Information'!K$2="Yes",C12-E12,0)</f>
        <v>0</v>
      </c>
      <c r="H12" s="352"/>
    </row>
    <row r="13" spans="1:8" x14ac:dyDescent="0.2">
      <c r="A13" s="317" t="str">
        <f>'Projected Events'!A264:I264</f>
        <v xml:space="preserve">Event 10: </v>
      </c>
      <c r="B13" s="318"/>
      <c r="C13" s="360">
        <f>'Projected Events'!E289</f>
        <v>0</v>
      </c>
      <c r="D13" s="361"/>
      <c r="E13" s="358">
        <f>IF('General Information'!K$2="Yes",'Projected Events'!I289,0)</f>
        <v>0</v>
      </c>
      <c r="F13" s="359"/>
      <c r="G13" s="351">
        <f>IF('General Information'!K$2="Yes",C13-E13,0)</f>
        <v>0</v>
      </c>
      <c r="H13" s="352"/>
    </row>
    <row r="14" spans="1:8" x14ac:dyDescent="0.2">
      <c r="A14" s="317" t="str">
        <f>'Projected Events'!A293:I293</f>
        <v xml:space="preserve">Event 11: </v>
      </c>
      <c r="B14" s="318"/>
      <c r="C14" s="360">
        <f>'Projected Events'!E318</f>
        <v>0</v>
      </c>
      <c r="D14" s="361"/>
      <c r="E14" s="358">
        <f>IF('General Information'!K$2="Yes",'Projected Events'!I318,0)</f>
        <v>0</v>
      </c>
      <c r="F14" s="359"/>
      <c r="G14" s="351">
        <f>IF('General Information'!K$2="Yes",C14-E14,0)</f>
        <v>0</v>
      </c>
      <c r="H14" s="352"/>
    </row>
    <row r="15" spans="1:8" x14ac:dyDescent="0.2">
      <c r="A15" s="317" t="str">
        <f>'Projected Events'!A322:I322</f>
        <v xml:space="preserve">Event 12: </v>
      </c>
      <c r="B15" s="318"/>
      <c r="C15" s="360">
        <f>'Projected Events'!E347</f>
        <v>0</v>
      </c>
      <c r="D15" s="361"/>
      <c r="E15" s="358">
        <f>IF('General Information'!K$2="Yes",'Projected Events'!I347,0)</f>
        <v>0</v>
      </c>
      <c r="F15" s="359"/>
      <c r="G15" s="351">
        <f>IF('General Information'!K$2="Yes",C15-E15,0)</f>
        <v>0</v>
      </c>
      <c r="H15" s="352"/>
    </row>
    <row r="16" spans="1:8" x14ac:dyDescent="0.2">
      <c r="A16" s="317" t="str">
        <f>'Projected Events'!A351:I351</f>
        <v xml:space="preserve">Event 13: </v>
      </c>
      <c r="B16" s="318"/>
      <c r="C16" s="360">
        <f>'Projected Events'!E376</f>
        <v>0</v>
      </c>
      <c r="D16" s="361"/>
      <c r="E16" s="358">
        <f>IF('General Information'!K$2="Yes",'Projected Events'!I376,0)</f>
        <v>0</v>
      </c>
      <c r="F16" s="359"/>
      <c r="G16" s="351">
        <f>IF('General Information'!K$2="Yes",C16-E16,0)</f>
        <v>0</v>
      </c>
      <c r="H16" s="352"/>
    </row>
    <row r="17" spans="1:8" x14ac:dyDescent="0.2">
      <c r="A17" s="317" t="str">
        <f>'Projected Events'!A380:I380</f>
        <v xml:space="preserve">Event 14: </v>
      </c>
      <c r="B17" s="318"/>
      <c r="C17" s="360">
        <f>'Projected Events'!E405</f>
        <v>0</v>
      </c>
      <c r="D17" s="361"/>
      <c r="E17" s="358">
        <f>IF('General Information'!K$2="Yes",'Projected Events'!I405,0)</f>
        <v>0</v>
      </c>
      <c r="F17" s="359"/>
      <c r="G17" s="351">
        <f>IF('General Information'!K$2="Yes",C17-E17,0)</f>
        <v>0</v>
      </c>
      <c r="H17" s="352"/>
    </row>
    <row r="18" spans="1:8" x14ac:dyDescent="0.2">
      <c r="A18" s="317" t="str">
        <f>'Projected Events'!A409:I409</f>
        <v xml:space="preserve">Event 15: </v>
      </c>
      <c r="B18" s="318"/>
      <c r="C18" s="360">
        <f>'Projected Events'!E434</f>
        <v>0</v>
      </c>
      <c r="D18" s="361"/>
      <c r="E18" s="358">
        <f>IF('General Information'!K$2="Yes",'Projected Events'!I434,0)</f>
        <v>0</v>
      </c>
      <c r="F18" s="359"/>
      <c r="G18" s="351">
        <f>IF('General Information'!K$2="Yes",C18-E18,0)</f>
        <v>0</v>
      </c>
      <c r="H18" s="352"/>
    </row>
    <row r="19" spans="1:8" x14ac:dyDescent="0.2">
      <c r="A19" s="1"/>
      <c r="H19" s="2"/>
    </row>
    <row r="20" spans="1:8" ht="16" thickBot="1" x14ac:dyDescent="0.25">
      <c r="A20" s="355" t="s">
        <v>63</v>
      </c>
      <c r="B20" s="356"/>
      <c r="C20" s="357">
        <f>SUM(C4:C18)</f>
        <v>0</v>
      </c>
      <c r="D20" s="357"/>
      <c r="E20" s="353">
        <f>SUM(E4:E18)</f>
        <v>0</v>
      </c>
      <c r="F20" s="353"/>
      <c r="G20" s="353">
        <f>SUM(G4:G18)</f>
        <v>0</v>
      </c>
      <c r="H20" s="354"/>
    </row>
    <row r="21" spans="1:8" ht="16" thickBot="1" x14ac:dyDescent="0.25">
      <c r="A21" s="1"/>
      <c r="H21" s="2"/>
    </row>
    <row r="22" spans="1:8" ht="46.75" customHeight="1" thickBot="1" x14ac:dyDescent="0.6">
      <c r="A22" s="254" t="s">
        <v>22</v>
      </c>
      <c r="B22" s="255"/>
      <c r="C22" s="255"/>
      <c r="D22" s="255"/>
      <c r="E22" s="255"/>
      <c r="F22" s="255"/>
      <c r="G22" s="255"/>
      <c r="H22" s="256"/>
    </row>
  </sheetData>
  <sheetProtection algorithmName="SHA-512" hashValue="XBn7Yc4pVqWe3C6ZrNN0Jd3ZI0achp/6C+I/mPBiA0L9ueCYKjx7YFnf1J/DkErlpntgEEv50iXSiq/FMl05zg==" saltValue="qF6o9e6heCz8PEIx35PhNA==" spinCount="100000" sheet="1" selectLockedCells="1"/>
  <mergeCells count="71">
    <mergeCell ref="A17:B17"/>
    <mergeCell ref="C17:D17"/>
    <mergeCell ref="E17:F17"/>
    <mergeCell ref="G17:H17"/>
    <mergeCell ref="A14:B14"/>
    <mergeCell ref="C14:D14"/>
    <mergeCell ref="E14:F14"/>
    <mergeCell ref="G14:H14"/>
    <mergeCell ref="A16:B16"/>
    <mergeCell ref="C16:D16"/>
    <mergeCell ref="E16:F16"/>
    <mergeCell ref="G16:H16"/>
    <mergeCell ref="G12:H12"/>
    <mergeCell ref="A13:B13"/>
    <mergeCell ref="C13:D13"/>
    <mergeCell ref="E13:F13"/>
    <mergeCell ref="G13:H13"/>
    <mergeCell ref="A1:H1"/>
    <mergeCell ref="A3:B3"/>
    <mergeCell ref="C3:D3"/>
    <mergeCell ref="E3:F3"/>
    <mergeCell ref="A4:B4"/>
    <mergeCell ref="A2:H2"/>
    <mergeCell ref="A7:B7"/>
    <mergeCell ref="A8:B8"/>
    <mergeCell ref="A15:B15"/>
    <mergeCell ref="A18:B18"/>
    <mergeCell ref="C4:D4"/>
    <mergeCell ref="C5:D5"/>
    <mergeCell ref="C6:D6"/>
    <mergeCell ref="C7:D7"/>
    <mergeCell ref="C8:D8"/>
    <mergeCell ref="A5:B5"/>
    <mergeCell ref="A9:B9"/>
    <mergeCell ref="C9:D9"/>
    <mergeCell ref="A10:B10"/>
    <mergeCell ref="C10:D10"/>
    <mergeCell ref="A11:B11"/>
    <mergeCell ref="C11:D11"/>
    <mergeCell ref="A22:H22"/>
    <mergeCell ref="G3:H3"/>
    <mergeCell ref="G4:H4"/>
    <mergeCell ref="G5:H5"/>
    <mergeCell ref="G6:H6"/>
    <mergeCell ref="G7:H7"/>
    <mergeCell ref="C15:D15"/>
    <mergeCell ref="C18:D18"/>
    <mergeCell ref="E4:F4"/>
    <mergeCell ref="E5:F5"/>
    <mergeCell ref="E6:F6"/>
    <mergeCell ref="E7:F7"/>
    <mergeCell ref="E8:F8"/>
    <mergeCell ref="E15:F15"/>
    <mergeCell ref="E18:F18"/>
    <mergeCell ref="A6:B6"/>
    <mergeCell ref="G8:H8"/>
    <mergeCell ref="G15:H15"/>
    <mergeCell ref="G18:H18"/>
    <mergeCell ref="G20:H20"/>
    <mergeCell ref="A20:B20"/>
    <mergeCell ref="C20:D20"/>
    <mergeCell ref="E20:F20"/>
    <mergeCell ref="E9:F9"/>
    <mergeCell ref="G9:H9"/>
    <mergeCell ref="E10:F10"/>
    <mergeCell ref="G10:H10"/>
    <mergeCell ref="E11:F11"/>
    <mergeCell ref="G11:H11"/>
    <mergeCell ref="A12:B12"/>
    <mergeCell ref="C12:D12"/>
    <mergeCell ref="E12:F12"/>
  </mergeCells>
  <dataValidations count="1">
    <dataValidation type="decimal" allowBlank="1" showInputMessage="1" showErrorMessage="1" sqref="C20:H20 C4:H18" xr:uid="{00000000-0002-0000-0500-000000000000}">
      <formula1>-99999</formula1>
      <formula2>99999</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M32"/>
  <sheetViews>
    <sheetView zoomScaleNormal="100" workbookViewId="0">
      <selection activeCell="B5" sqref="B5"/>
    </sheetView>
  </sheetViews>
  <sheetFormatPr baseColWidth="10" defaultColWidth="8.83203125" defaultRowHeight="15" x14ac:dyDescent="0.2"/>
  <cols>
    <col min="1" max="1" width="22.5" style="64" bestFit="1" customWidth="1"/>
    <col min="2" max="4" width="8.83203125" style="64"/>
    <col min="5" max="5" width="10.1640625" style="64" bestFit="1" customWidth="1"/>
    <col min="6" max="6" width="8.83203125" style="64"/>
    <col min="7" max="7" width="16.1640625" style="64" bestFit="1" customWidth="1"/>
    <col min="8" max="8" width="16.1640625" style="64" customWidth="1"/>
    <col min="9" max="9" width="15.83203125" style="64" bestFit="1" customWidth="1"/>
    <col min="10" max="10" width="12.6640625" style="64" bestFit="1" customWidth="1"/>
    <col min="11" max="11" width="30.83203125" style="64" customWidth="1"/>
    <col min="12" max="16384" width="8.83203125" style="64"/>
  </cols>
  <sheetData>
    <row r="1" spans="1:13" ht="46.25" customHeight="1" thickBot="1" x14ac:dyDescent="0.6">
      <c r="A1" s="254" t="s">
        <v>275</v>
      </c>
      <c r="B1" s="255"/>
      <c r="C1" s="255"/>
      <c r="D1" s="255"/>
      <c r="E1" s="255"/>
      <c r="F1" s="255"/>
      <c r="G1" s="255"/>
      <c r="H1" s="255"/>
      <c r="I1" s="255"/>
      <c r="J1" s="255"/>
      <c r="K1" s="256"/>
    </row>
    <row r="2" spans="1:13" ht="16" thickBot="1" x14ac:dyDescent="0.25">
      <c r="A2" s="26"/>
      <c r="B2" s="26"/>
      <c r="C2" s="26"/>
      <c r="D2" s="26"/>
      <c r="E2" s="26"/>
      <c r="F2" s="26"/>
      <c r="G2" s="26"/>
      <c r="H2" s="26"/>
      <c r="I2" s="26"/>
      <c r="J2" s="26"/>
      <c r="K2" s="26"/>
    </row>
    <row r="3" spans="1:13" ht="20" x14ac:dyDescent="0.25">
      <c r="A3" s="370" t="s">
        <v>229</v>
      </c>
      <c r="B3" s="371"/>
      <c r="C3" s="371"/>
      <c r="D3" s="371"/>
      <c r="E3" s="371"/>
      <c r="F3" s="371"/>
      <c r="G3" s="371"/>
      <c r="H3" s="371"/>
      <c r="I3" s="371"/>
      <c r="J3" s="372"/>
      <c r="K3" s="198" t="s">
        <v>34</v>
      </c>
    </row>
    <row r="4" spans="1:13" ht="16" x14ac:dyDescent="0.2">
      <c r="A4" s="195"/>
      <c r="B4" s="73" t="s">
        <v>75</v>
      </c>
      <c r="C4" s="378" t="s">
        <v>76</v>
      </c>
      <c r="D4" s="379"/>
      <c r="E4" s="73" t="s">
        <v>28</v>
      </c>
      <c r="F4" s="26"/>
      <c r="G4" s="73" t="s">
        <v>86</v>
      </c>
      <c r="H4" s="378" t="s">
        <v>87</v>
      </c>
      <c r="I4" s="379"/>
      <c r="J4" s="199" t="s">
        <v>31</v>
      </c>
      <c r="K4" s="23"/>
    </row>
    <row r="5" spans="1:13" ht="16" x14ac:dyDescent="0.2">
      <c r="A5" s="103" t="s">
        <v>122</v>
      </c>
      <c r="B5" s="10"/>
      <c r="C5" s="380"/>
      <c r="D5" s="381"/>
      <c r="E5" s="139">
        <f>B5*C5</f>
        <v>0</v>
      </c>
      <c r="F5" s="26"/>
      <c r="G5" s="144">
        <f>B5</f>
        <v>0</v>
      </c>
      <c r="H5" s="373">
        <f>C5</f>
        <v>0</v>
      </c>
      <c r="I5" s="375"/>
      <c r="J5" s="145">
        <f>G5*H5</f>
        <v>0</v>
      </c>
      <c r="K5" s="23"/>
    </row>
    <row r="6" spans="1:13" ht="16" x14ac:dyDescent="0.2">
      <c r="A6" s="103" t="s">
        <v>284</v>
      </c>
      <c r="B6" s="10"/>
      <c r="C6" s="380"/>
      <c r="D6" s="381"/>
      <c r="E6" s="139">
        <f>B6*C6</f>
        <v>0</v>
      </c>
      <c r="F6" s="26"/>
      <c r="G6" s="144">
        <f>B6</f>
        <v>0</v>
      </c>
      <c r="H6" s="373">
        <f>C6</f>
        <v>0</v>
      </c>
      <c r="I6" s="375"/>
      <c r="J6" s="145">
        <f>G6*H6</f>
        <v>0</v>
      </c>
      <c r="K6" s="24"/>
    </row>
    <row r="7" spans="1:13" ht="16" thickBot="1" x14ac:dyDescent="0.25">
      <c r="A7" s="105"/>
      <c r="B7" s="377" t="s">
        <v>77</v>
      </c>
      <c r="C7" s="377"/>
      <c r="D7" s="377"/>
      <c r="E7" s="140">
        <f>SUM(E5:E6)</f>
        <v>0</v>
      </c>
      <c r="F7" s="27"/>
      <c r="G7" s="27"/>
      <c r="H7" s="27"/>
      <c r="I7" s="27"/>
      <c r="J7" s="146">
        <f>SUM(J5:J6)</f>
        <v>0</v>
      </c>
      <c r="K7" s="25"/>
    </row>
    <row r="8" spans="1:13" ht="16" thickBot="1" x14ac:dyDescent="0.25">
      <c r="A8" s="26"/>
      <c r="B8" s="26"/>
      <c r="C8" s="26"/>
      <c r="D8" s="28"/>
      <c r="E8" s="28"/>
      <c r="F8" s="28"/>
      <c r="G8" s="26"/>
      <c r="H8" s="26"/>
      <c r="I8" s="28"/>
      <c r="J8" s="28"/>
      <c r="K8" s="26"/>
      <c r="L8" s="78"/>
      <c r="M8" s="78"/>
    </row>
    <row r="9" spans="1:13" ht="20" x14ac:dyDescent="0.25">
      <c r="A9" s="368" t="s">
        <v>207</v>
      </c>
      <c r="B9" s="369"/>
      <c r="C9" s="369"/>
      <c r="D9" s="369"/>
      <c r="E9" s="369"/>
      <c r="F9" s="369"/>
      <c r="G9" s="369"/>
      <c r="H9" s="369"/>
      <c r="I9" s="369"/>
      <c r="J9" s="369"/>
      <c r="K9" s="192" t="s">
        <v>34</v>
      </c>
      <c r="L9" s="106"/>
      <c r="M9" s="106"/>
    </row>
    <row r="10" spans="1:13" ht="16" x14ac:dyDescent="0.2">
      <c r="A10" s="195" t="s">
        <v>56</v>
      </c>
      <c r="B10" s="196" t="s">
        <v>26</v>
      </c>
      <c r="C10" s="196" t="s">
        <v>78</v>
      </c>
      <c r="D10" s="196" t="s">
        <v>79</v>
      </c>
      <c r="E10" s="196" t="s">
        <v>80</v>
      </c>
      <c r="F10" s="26"/>
      <c r="G10" s="196" t="s">
        <v>29</v>
      </c>
      <c r="H10" s="196" t="s">
        <v>90</v>
      </c>
      <c r="I10" s="196" t="s">
        <v>89</v>
      </c>
      <c r="J10" s="197" t="s">
        <v>31</v>
      </c>
      <c r="K10" s="23"/>
      <c r="L10" s="106"/>
      <c r="M10" s="106"/>
    </row>
    <row r="11" spans="1:13" x14ac:dyDescent="0.2">
      <c r="A11" s="11"/>
      <c r="B11" s="10"/>
      <c r="C11" s="10"/>
      <c r="D11" s="10"/>
      <c r="E11" s="139">
        <f>B11*(D11-C11)</f>
        <v>0</v>
      </c>
      <c r="F11" s="26"/>
      <c r="G11" s="144">
        <f>B11</f>
        <v>0</v>
      </c>
      <c r="H11" s="144">
        <f t="shared" ref="H11:I15" si="0">C11</f>
        <v>0</v>
      </c>
      <c r="I11" s="144">
        <f t="shared" si="0"/>
        <v>0</v>
      </c>
      <c r="J11" s="142">
        <f>G11*(I11-H11)</f>
        <v>0</v>
      </c>
      <c r="K11" s="23"/>
      <c r="L11" s="106"/>
      <c r="M11" s="106"/>
    </row>
    <row r="12" spans="1:13" x14ac:dyDescent="0.2">
      <c r="A12" s="11"/>
      <c r="B12" s="10"/>
      <c r="C12" s="10"/>
      <c r="D12" s="10"/>
      <c r="E12" s="139">
        <f>B12*(D12-C12)</f>
        <v>0</v>
      </c>
      <c r="F12" s="26"/>
      <c r="G12" s="144">
        <f>B12</f>
        <v>0</v>
      </c>
      <c r="H12" s="144">
        <f t="shared" si="0"/>
        <v>0</v>
      </c>
      <c r="I12" s="144">
        <f t="shared" si="0"/>
        <v>0</v>
      </c>
      <c r="J12" s="142">
        <f>G12*(I12-H12)</f>
        <v>0</v>
      </c>
      <c r="K12" s="23"/>
      <c r="L12" s="106"/>
      <c r="M12" s="106"/>
    </row>
    <row r="13" spans="1:13" x14ac:dyDescent="0.2">
      <c r="A13" s="11"/>
      <c r="B13" s="10"/>
      <c r="C13" s="10"/>
      <c r="D13" s="10"/>
      <c r="E13" s="139">
        <f>B13*(D13-C13)</f>
        <v>0</v>
      </c>
      <c r="F13" s="26"/>
      <c r="G13" s="144">
        <f>B13</f>
        <v>0</v>
      </c>
      <c r="H13" s="144">
        <f t="shared" si="0"/>
        <v>0</v>
      </c>
      <c r="I13" s="144">
        <f t="shared" si="0"/>
        <v>0</v>
      </c>
      <c r="J13" s="142">
        <f>G13*(I13-H13)</f>
        <v>0</v>
      </c>
      <c r="K13" s="24"/>
      <c r="L13" s="106"/>
      <c r="M13" s="106"/>
    </row>
    <row r="14" spans="1:13" x14ac:dyDescent="0.2">
      <c r="A14" s="11"/>
      <c r="B14" s="10"/>
      <c r="C14" s="10"/>
      <c r="D14" s="10"/>
      <c r="E14" s="139">
        <f>B14*(D14-C14)</f>
        <v>0</v>
      </c>
      <c r="F14" s="26"/>
      <c r="G14" s="144">
        <f>B14</f>
        <v>0</v>
      </c>
      <c r="H14" s="144">
        <f t="shared" si="0"/>
        <v>0</v>
      </c>
      <c r="I14" s="144">
        <f t="shared" si="0"/>
        <v>0</v>
      </c>
      <c r="J14" s="142">
        <f>G14*(I14-H14)</f>
        <v>0</v>
      </c>
      <c r="K14" s="24"/>
      <c r="L14" s="106"/>
      <c r="M14" s="106"/>
    </row>
    <row r="15" spans="1:13" x14ac:dyDescent="0.2">
      <c r="A15" s="11"/>
      <c r="B15" s="10"/>
      <c r="C15" s="10"/>
      <c r="D15" s="10"/>
      <c r="E15" s="139">
        <f>B15*(D15-C15)</f>
        <v>0</v>
      </c>
      <c r="F15" s="26"/>
      <c r="G15" s="144">
        <f>B15</f>
        <v>0</v>
      </c>
      <c r="H15" s="144">
        <f t="shared" si="0"/>
        <v>0</v>
      </c>
      <c r="I15" s="144">
        <f t="shared" si="0"/>
        <v>0</v>
      </c>
      <c r="J15" s="142">
        <f>G15*(I15-H15)</f>
        <v>0</v>
      </c>
      <c r="K15" s="24"/>
    </row>
    <row r="16" spans="1:13" ht="16" thickBot="1" x14ac:dyDescent="0.25">
      <c r="A16" s="376" t="s">
        <v>81</v>
      </c>
      <c r="B16" s="377"/>
      <c r="C16" s="377"/>
      <c r="D16" s="377"/>
      <c r="E16" s="140">
        <f>SUM(E11:E15)</f>
        <v>0</v>
      </c>
      <c r="F16" s="27"/>
      <c r="G16" s="27"/>
      <c r="H16" s="27"/>
      <c r="I16" s="27"/>
      <c r="J16" s="143">
        <f>SUM(J11:J15)</f>
        <v>0</v>
      </c>
      <c r="K16" s="25"/>
    </row>
    <row r="17" spans="1:11" x14ac:dyDescent="0.2">
      <c r="E17" s="26"/>
      <c r="F17" s="26"/>
      <c r="G17" s="26"/>
      <c r="H17" s="26"/>
      <c r="I17" s="26"/>
      <c r="J17" s="26"/>
    </row>
    <row r="18" spans="1:11" ht="16" thickBot="1" x14ac:dyDescent="0.25">
      <c r="E18" s="26"/>
      <c r="F18" s="26"/>
      <c r="G18" s="26"/>
      <c r="H18" s="26"/>
      <c r="I18" s="26"/>
      <c r="J18" s="26"/>
    </row>
    <row r="19" spans="1:11" ht="18.25" customHeight="1" x14ac:dyDescent="0.25">
      <c r="A19" s="366" t="s">
        <v>206</v>
      </c>
      <c r="B19" s="367"/>
      <c r="C19" s="367"/>
      <c r="D19" s="367"/>
      <c r="E19" s="367"/>
      <c r="F19" s="367"/>
      <c r="G19" s="367"/>
      <c r="H19" s="367"/>
      <c r="I19" s="367"/>
      <c r="J19" s="367"/>
      <c r="K19" s="148" t="s">
        <v>34</v>
      </c>
    </row>
    <row r="20" spans="1:11" ht="16" x14ac:dyDescent="0.2">
      <c r="A20" s="103" t="s">
        <v>93</v>
      </c>
      <c r="B20" s="382" t="s">
        <v>83</v>
      </c>
      <c r="C20" s="382"/>
      <c r="D20" s="104" t="s">
        <v>84</v>
      </c>
      <c r="E20" s="73" t="s">
        <v>94</v>
      </c>
      <c r="F20" s="26"/>
      <c r="G20" s="26"/>
      <c r="H20" s="26"/>
      <c r="I20" s="26"/>
      <c r="J20" s="29"/>
      <c r="K20" s="17"/>
    </row>
    <row r="21" spans="1:11" ht="16" thickBot="1" x14ac:dyDescent="0.25">
      <c r="A21" s="12"/>
      <c r="B21" s="383"/>
      <c r="C21" s="383"/>
      <c r="D21" s="13"/>
      <c r="E21" s="140">
        <f>D21</f>
        <v>0</v>
      </c>
      <c r="F21" s="27"/>
      <c r="G21" s="27"/>
      <c r="H21" s="27"/>
      <c r="I21" s="27"/>
      <c r="J21" s="143">
        <f>E21</f>
        <v>0</v>
      </c>
      <c r="K21" s="25"/>
    </row>
    <row r="22" spans="1:11" ht="16" thickBot="1" x14ac:dyDescent="0.25">
      <c r="A22" s="26"/>
      <c r="B22" s="26"/>
      <c r="C22" s="26"/>
      <c r="D22" s="26"/>
      <c r="E22" s="26"/>
      <c r="F22" s="26"/>
      <c r="G22" s="26"/>
      <c r="H22" s="26"/>
      <c r="I22" s="26"/>
      <c r="J22" s="26"/>
      <c r="K22" s="26"/>
    </row>
    <row r="23" spans="1:11" ht="20" x14ac:dyDescent="0.25">
      <c r="A23" s="368" t="s">
        <v>91</v>
      </c>
      <c r="B23" s="369"/>
      <c r="C23" s="369"/>
      <c r="D23" s="369"/>
      <c r="E23" s="369"/>
      <c r="F23" s="369"/>
      <c r="G23" s="369"/>
      <c r="H23" s="369"/>
      <c r="I23" s="369"/>
      <c r="J23" s="369"/>
      <c r="K23" s="192" t="s">
        <v>34</v>
      </c>
    </row>
    <row r="24" spans="1:11" ht="16" x14ac:dyDescent="0.2">
      <c r="A24" s="384" t="s">
        <v>35</v>
      </c>
      <c r="B24" s="385"/>
      <c r="C24" s="385"/>
      <c r="D24" s="386"/>
      <c r="E24" s="193" t="s">
        <v>28</v>
      </c>
      <c r="F24" s="26"/>
      <c r="G24" s="389" t="s">
        <v>35</v>
      </c>
      <c r="H24" s="385"/>
      <c r="I24" s="386"/>
      <c r="J24" s="194" t="s">
        <v>31</v>
      </c>
      <c r="K24" s="147"/>
    </row>
    <row r="25" spans="1:11" x14ac:dyDescent="0.2">
      <c r="A25" s="387"/>
      <c r="B25" s="388"/>
      <c r="C25" s="388"/>
      <c r="D25" s="388"/>
      <c r="E25" s="174">
        <v>0</v>
      </c>
      <c r="F25" s="26"/>
      <c r="G25" s="373">
        <f>A25</f>
        <v>0</v>
      </c>
      <c r="H25" s="374"/>
      <c r="I25" s="375"/>
      <c r="J25" s="142">
        <f>E25</f>
        <v>0</v>
      </c>
      <c r="K25" s="17"/>
    </row>
    <row r="26" spans="1:11" x14ac:dyDescent="0.2">
      <c r="A26" s="387"/>
      <c r="B26" s="388"/>
      <c r="C26" s="388"/>
      <c r="D26" s="388"/>
      <c r="E26" s="174">
        <v>0</v>
      </c>
      <c r="F26" s="26"/>
      <c r="G26" s="373">
        <f>A26</f>
        <v>0</v>
      </c>
      <c r="H26" s="374"/>
      <c r="I26" s="375"/>
      <c r="J26" s="142">
        <f>E26</f>
        <v>0</v>
      </c>
      <c r="K26" s="17"/>
    </row>
    <row r="27" spans="1:11" x14ac:dyDescent="0.2">
      <c r="A27" s="387"/>
      <c r="B27" s="388"/>
      <c r="C27" s="388"/>
      <c r="D27" s="388"/>
      <c r="E27" s="174">
        <v>0</v>
      </c>
      <c r="F27" s="26"/>
      <c r="G27" s="373">
        <f>A27</f>
        <v>0</v>
      </c>
      <c r="H27" s="374"/>
      <c r="I27" s="375"/>
      <c r="J27" s="142">
        <f>E27</f>
        <v>0</v>
      </c>
      <c r="K27" s="17"/>
    </row>
    <row r="28" spans="1:11" x14ac:dyDescent="0.2">
      <c r="A28" s="387"/>
      <c r="B28" s="388"/>
      <c r="C28" s="388"/>
      <c r="D28" s="388"/>
      <c r="E28" s="174">
        <v>0</v>
      </c>
      <c r="F28" s="26"/>
      <c r="G28" s="373">
        <f>A28</f>
        <v>0</v>
      </c>
      <c r="H28" s="374"/>
      <c r="I28" s="375"/>
      <c r="J28" s="142">
        <f>E28</f>
        <v>0</v>
      </c>
      <c r="K28" s="17"/>
    </row>
    <row r="29" spans="1:11" x14ac:dyDescent="0.2">
      <c r="A29" s="387"/>
      <c r="B29" s="388"/>
      <c r="C29" s="388"/>
      <c r="D29" s="388"/>
      <c r="E29" s="174">
        <v>0</v>
      </c>
      <c r="F29" s="26"/>
      <c r="G29" s="373">
        <f>A29</f>
        <v>0</v>
      </c>
      <c r="H29" s="374"/>
      <c r="I29" s="375"/>
      <c r="J29" s="142">
        <f>E29</f>
        <v>0</v>
      </c>
      <c r="K29" s="17"/>
    </row>
    <row r="30" spans="1:11" ht="16" thickBot="1" x14ac:dyDescent="0.25">
      <c r="A30" s="105"/>
      <c r="B30" s="65"/>
      <c r="C30" s="377" t="s">
        <v>92</v>
      </c>
      <c r="D30" s="377"/>
      <c r="E30" s="141">
        <f>SUM(E25:E29)</f>
        <v>0</v>
      </c>
      <c r="F30" s="27"/>
      <c r="G30" s="27"/>
      <c r="H30" s="27"/>
      <c r="I30" s="27"/>
      <c r="J30" s="143">
        <f>SUM(J25:J29)</f>
        <v>0</v>
      </c>
      <c r="K30" s="19"/>
    </row>
    <row r="31" spans="1:11" ht="16" thickBot="1" x14ac:dyDescent="0.25">
      <c r="A31" s="26"/>
      <c r="B31" s="26"/>
      <c r="C31" s="26"/>
      <c r="D31" s="26"/>
      <c r="E31" s="26"/>
      <c r="F31" s="26"/>
      <c r="G31" s="26"/>
      <c r="H31" s="26"/>
      <c r="I31" s="26"/>
      <c r="J31" s="26"/>
      <c r="K31" s="26"/>
    </row>
    <row r="32" spans="1:11" ht="46.75" customHeight="1" thickBot="1" x14ac:dyDescent="0.6">
      <c r="A32" s="254" t="s">
        <v>22</v>
      </c>
      <c r="B32" s="255"/>
      <c r="C32" s="255"/>
      <c r="D32" s="255"/>
      <c r="E32" s="255"/>
      <c r="F32" s="255"/>
      <c r="G32" s="255"/>
      <c r="H32" s="255"/>
      <c r="I32" s="255"/>
      <c r="J32" s="255"/>
      <c r="K32" s="256"/>
    </row>
  </sheetData>
  <sheetProtection algorithmName="SHA-512" hashValue="Sq3U04SEXdHA5v2CcQo6SzidMq0BzkgoOk4mvhXttG+Dm3p8rKs5SO2sxybiE1nhNPZfsd4BH3jCe+EuEgFg7A==" saltValue="1sUqGz/4iY8zDmRY4Y/Pvg==" spinCount="100000" sheet="1" selectLockedCells="1"/>
  <mergeCells count="29">
    <mergeCell ref="A1:K1"/>
    <mergeCell ref="A32:K32"/>
    <mergeCell ref="B20:C20"/>
    <mergeCell ref="B21:C21"/>
    <mergeCell ref="C30:D30"/>
    <mergeCell ref="A24:D24"/>
    <mergeCell ref="A25:D25"/>
    <mergeCell ref="A26:D26"/>
    <mergeCell ref="A27:D27"/>
    <mergeCell ref="A28:D28"/>
    <mergeCell ref="A29:D29"/>
    <mergeCell ref="G28:I28"/>
    <mergeCell ref="G29:I29"/>
    <mergeCell ref="G24:I24"/>
    <mergeCell ref="G25:I25"/>
    <mergeCell ref="G26:I26"/>
    <mergeCell ref="A19:J19"/>
    <mergeCell ref="A9:J9"/>
    <mergeCell ref="A3:J3"/>
    <mergeCell ref="A23:J23"/>
    <mergeCell ref="G27:I27"/>
    <mergeCell ref="A16:D16"/>
    <mergeCell ref="C4:D4"/>
    <mergeCell ref="C5:D5"/>
    <mergeCell ref="C6:D6"/>
    <mergeCell ref="H4:I4"/>
    <mergeCell ref="H5:I5"/>
    <mergeCell ref="H6:I6"/>
    <mergeCell ref="B7:D7"/>
  </mergeCells>
  <dataValidations count="2">
    <dataValidation type="decimal" allowBlank="1" showInputMessage="1" showErrorMessage="1" sqref="J21 E5:E7 H5:I6 C5:D6 J5:J7 C11:D15 J11:J16 B21:E21 J25:J30 E11:E16 E25:E30" xr:uid="{00000000-0002-0000-0600-000000000000}">
      <formula1>-99999</formula1>
      <formula2>99999</formula2>
    </dataValidation>
    <dataValidation type="whole" allowBlank="1" showInputMessage="1" showErrorMessage="1" sqref="G5:G6 B11:B15 B5:B6 G11:I15" xr:uid="{00000000-0002-0000-0600-000001000000}">
      <formula1>-99999</formula1>
      <formula2>99999</formula2>
    </dataValidation>
  </dataValidations>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K11"/>
  <sheetViews>
    <sheetView workbookViewId="0">
      <selection activeCell="H5" sqref="H5:J5"/>
    </sheetView>
  </sheetViews>
  <sheetFormatPr baseColWidth="10" defaultColWidth="8.83203125" defaultRowHeight="15" x14ac:dyDescent="0.2"/>
  <cols>
    <col min="2" max="2" width="20.6640625" customWidth="1"/>
    <col min="4" max="4" width="11.6640625" customWidth="1"/>
    <col min="10" max="10" width="8.83203125" customWidth="1"/>
  </cols>
  <sheetData>
    <row r="1" spans="1:11" ht="53" thickBot="1" x14ac:dyDescent="0.75">
      <c r="A1" s="308" t="s">
        <v>95</v>
      </c>
      <c r="B1" s="309"/>
      <c r="C1" s="309"/>
      <c r="D1" s="309"/>
      <c r="E1" s="309"/>
      <c r="F1" s="309"/>
      <c r="G1" s="309"/>
      <c r="H1" s="309"/>
      <c r="I1" s="309"/>
      <c r="J1" s="310"/>
    </row>
    <row r="2" spans="1:11" ht="23.5" customHeight="1" thickBot="1" x14ac:dyDescent="0.25">
      <c r="A2" s="363" t="s">
        <v>198</v>
      </c>
      <c r="B2" s="364"/>
      <c r="C2" s="364"/>
      <c r="D2" s="364"/>
      <c r="E2" s="364"/>
      <c r="F2" s="364"/>
      <c r="G2" s="364"/>
      <c r="H2" s="364"/>
      <c r="I2" s="364"/>
      <c r="J2" s="365"/>
    </row>
    <row r="3" spans="1:11" x14ac:dyDescent="0.2">
      <c r="A3" s="311" t="s">
        <v>62</v>
      </c>
      <c r="B3" s="312"/>
      <c r="C3" s="312" t="s">
        <v>85</v>
      </c>
      <c r="D3" s="312"/>
      <c r="E3" s="404" t="s">
        <v>100</v>
      </c>
      <c r="F3" s="405"/>
      <c r="G3" s="406"/>
      <c r="H3" s="404" t="s">
        <v>276</v>
      </c>
      <c r="I3" s="405"/>
      <c r="J3" s="406"/>
    </row>
    <row r="4" spans="1:11" x14ac:dyDescent="0.2">
      <c r="A4" s="317" t="s">
        <v>74</v>
      </c>
      <c r="B4" s="318"/>
      <c r="C4" s="362">
        <f>'Projected Revenue'!E7</f>
        <v>0</v>
      </c>
      <c r="D4" s="362"/>
      <c r="E4" s="358">
        <f>'Projected Revenue'!J7</f>
        <v>0</v>
      </c>
      <c r="F4" s="399"/>
      <c r="G4" s="400"/>
      <c r="H4" s="358">
        <f>'Club Report Summary'!G26</f>
        <v>0</v>
      </c>
      <c r="I4" s="399"/>
      <c r="J4" s="400"/>
    </row>
    <row r="5" spans="1:11" x14ac:dyDescent="0.2">
      <c r="A5" s="317" t="s">
        <v>88</v>
      </c>
      <c r="B5" s="318"/>
      <c r="C5" s="362">
        <f>'Projected Revenue'!E16</f>
        <v>0</v>
      </c>
      <c r="D5" s="362"/>
      <c r="E5" s="358">
        <f>'Projected Revenue'!J16</f>
        <v>0</v>
      </c>
      <c r="F5" s="399"/>
      <c r="G5" s="400"/>
      <c r="H5" s="407"/>
      <c r="I5" s="408"/>
      <c r="J5" s="409"/>
    </row>
    <row r="6" spans="1:11" x14ac:dyDescent="0.2">
      <c r="A6" s="317" t="s">
        <v>82</v>
      </c>
      <c r="B6" s="318"/>
      <c r="C6" s="362">
        <f>'Projected Revenue'!E21</f>
        <v>0</v>
      </c>
      <c r="D6" s="362"/>
      <c r="E6" s="358">
        <f>'Projected Revenue'!J21</f>
        <v>0</v>
      </c>
      <c r="F6" s="399"/>
      <c r="G6" s="400"/>
      <c r="H6" s="358">
        <f>'Club Report Summary'!G25</f>
        <v>0</v>
      </c>
      <c r="I6" s="399"/>
      <c r="J6" s="400"/>
    </row>
    <row r="7" spans="1:11" x14ac:dyDescent="0.2">
      <c r="A7" s="317" t="s">
        <v>91</v>
      </c>
      <c r="B7" s="318"/>
      <c r="C7" s="362">
        <f>'Projected Revenue'!E30</f>
        <v>0</v>
      </c>
      <c r="D7" s="362"/>
      <c r="E7" s="358">
        <f>'Projected Revenue'!J30</f>
        <v>0</v>
      </c>
      <c r="F7" s="399"/>
      <c r="G7" s="400"/>
      <c r="H7" s="358">
        <f>SUMIF('Club Report Summary'!E4:E19,"&gt;0")</f>
        <v>0</v>
      </c>
      <c r="I7" s="399"/>
      <c r="J7" s="400"/>
    </row>
    <row r="8" spans="1:11" x14ac:dyDescent="0.2">
      <c r="A8" s="401"/>
      <c r="B8" s="402"/>
      <c r="C8" s="402"/>
      <c r="D8" s="402"/>
      <c r="E8" s="402"/>
      <c r="F8" s="402"/>
      <c r="G8" s="402"/>
      <c r="H8" s="402"/>
      <c r="I8" s="402"/>
      <c r="J8" s="403"/>
    </row>
    <row r="9" spans="1:11" ht="16" thickBot="1" x14ac:dyDescent="0.25">
      <c r="A9" s="355" t="s">
        <v>277</v>
      </c>
      <c r="B9" s="356"/>
      <c r="C9" s="357">
        <f>SUM(C4:C7)</f>
        <v>0</v>
      </c>
      <c r="D9" s="357"/>
      <c r="E9" s="396">
        <f>SUM(E4:E7)</f>
        <v>0</v>
      </c>
      <c r="F9" s="397"/>
      <c r="G9" s="398"/>
      <c r="H9" s="396">
        <f>SUM(H4:H7)</f>
        <v>0</v>
      </c>
      <c r="I9" s="397"/>
      <c r="J9" s="398"/>
    </row>
    <row r="10" spans="1:11" ht="16" thickBot="1" x14ac:dyDescent="0.25">
      <c r="A10" s="390"/>
      <c r="B10" s="391"/>
      <c r="C10" s="391"/>
      <c r="D10" s="391"/>
      <c r="E10" s="391"/>
      <c r="F10" s="391"/>
      <c r="G10" s="391"/>
      <c r="H10" s="391"/>
      <c r="I10" s="391"/>
      <c r="J10" s="392"/>
    </row>
    <row r="11" spans="1:11" ht="46.75" customHeight="1" thickBot="1" x14ac:dyDescent="0.6">
      <c r="A11" s="393" t="s">
        <v>22</v>
      </c>
      <c r="B11" s="394"/>
      <c r="C11" s="394"/>
      <c r="D11" s="394"/>
      <c r="E11" s="394"/>
      <c r="F11" s="394"/>
      <c r="G11" s="394"/>
      <c r="H11" s="394"/>
      <c r="I11" s="394"/>
      <c r="J11" s="395"/>
      <c r="K11" s="4"/>
    </row>
  </sheetData>
  <sheetProtection algorithmName="SHA-512" hashValue="bsd9SmYbfV8JmVbhLOr+7b6ZT9k9fU1QetPfb8CBZvyxyWZR7tlbh/HDD861UNi8DMO2paeGROvYM70wUxuC+Q==" saltValue="Ajev+uJXEEQnWsLCnbBj9A==" spinCount="100000" sheet="1" selectLockedCells="1"/>
  <mergeCells count="29">
    <mergeCell ref="E5:G5"/>
    <mergeCell ref="A2:J2"/>
    <mergeCell ref="A8:J8"/>
    <mergeCell ref="A5:B5"/>
    <mergeCell ref="A1:J1"/>
    <mergeCell ref="A3:B3"/>
    <mergeCell ref="C3:D3"/>
    <mergeCell ref="A4:B4"/>
    <mergeCell ref="C4:D4"/>
    <mergeCell ref="H3:J3"/>
    <mergeCell ref="H4:J4"/>
    <mergeCell ref="E3:G3"/>
    <mergeCell ref="E4:G4"/>
    <mergeCell ref="C5:D5"/>
    <mergeCell ref="H5:J5"/>
    <mergeCell ref="A10:J10"/>
    <mergeCell ref="A11:J11"/>
    <mergeCell ref="H9:J9"/>
    <mergeCell ref="A6:B6"/>
    <mergeCell ref="C6:D6"/>
    <mergeCell ref="A7:B7"/>
    <mergeCell ref="C7:D7"/>
    <mergeCell ref="H6:J6"/>
    <mergeCell ref="H7:J7"/>
    <mergeCell ref="E6:G6"/>
    <mergeCell ref="E7:G7"/>
    <mergeCell ref="E9:G9"/>
    <mergeCell ref="A9:B9"/>
    <mergeCell ref="C9:D9"/>
  </mergeCells>
  <dataValidations count="1">
    <dataValidation type="decimal" allowBlank="1" showInputMessage="1" showErrorMessage="1" sqref="H9 C9:E9 C4:E7" xr:uid="{00000000-0002-0000-0700-000000000000}">
      <formula1>-99999</formula1>
      <formula2>99999</formula2>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I20"/>
  <sheetViews>
    <sheetView zoomScale="75" workbookViewId="0">
      <selection activeCell="A4" sqref="A4"/>
    </sheetView>
  </sheetViews>
  <sheetFormatPr baseColWidth="10" defaultColWidth="8.83203125" defaultRowHeight="15" x14ac:dyDescent="0.2"/>
  <cols>
    <col min="1" max="1" width="35" style="64" bestFit="1" customWidth="1"/>
    <col min="2" max="2" width="10.33203125" style="64" bestFit="1" customWidth="1"/>
    <col min="3" max="3" width="10.83203125" style="64" bestFit="1" customWidth="1"/>
    <col min="4" max="4" width="12.33203125" style="64" customWidth="1"/>
    <col min="5" max="5" width="20.5" style="64" bestFit="1" customWidth="1"/>
    <col min="6" max="6" width="16.5" style="64" bestFit="1" customWidth="1"/>
    <col min="7" max="7" width="16.5" style="64" customWidth="1"/>
    <col min="8" max="8" width="16.5" style="64" bestFit="1" customWidth="1"/>
    <col min="9" max="9" width="48.83203125" style="64" customWidth="1"/>
    <col min="10" max="16384" width="8.83203125" style="64"/>
  </cols>
  <sheetData>
    <row r="1" spans="1:9" ht="53" thickBot="1" x14ac:dyDescent="0.75">
      <c r="A1" s="419" t="s">
        <v>278</v>
      </c>
      <c r="B1" s="420"/>
      <c r="C1" s="420"/>
      <c r="D1" s="420"/>
      <c r="E1" s="420"/>
      <c r="F1" s="420"/>
      <c r="G1" s="420"/>
      <c r="H1" s="420"/>
      <c r="I1" s="421"/>
    </row>
    <row r="2" spans="1:9" ht="40.25" customHeight="1" thickBot="1" x14ac:dyDescent="0.25">
      <c r="A2" s="314" t="s">
        <v>199</v>
      </c>
      <c r="B2" s="315"/>
      <c r="C2" s="315"/>
      <c r="D2" s="315"/>
      <c r="E2" s="315"/>
      <c r="F2" s="315"/>
      <c r="G2" s="315"/>
      <c r="H2" s="315"/>
      <c r="I2" s="316"/>
    </row>
    <row r="3" spans="1:9" ht="20" x14ac:dyDescent="0.25">
      <c r="A3" s="200" t="s">
        <v>25</v>
      </c>
      <c r="B3" s="201" t="s">
        <v>26</v>
      </c>
      <c r="C3" s="201" t="s">
        <v>27</v>
      </c>
      <c r="D3" s="201" t="s">
        <v>28</v>
      </c>
      <c r="E3" s="201" t="s">
        <v>29</v>
      </c>
      <c r="F3" s="201" t="s">
        <v>30</v>
      </c>
      <c r="G3" s="201" t="s">
        <v>71</v>
      </c>
      <c r="H3" s="201" t="s">
        <v>31</v>
      </c>
      <c r="I3" s="202" t="s">
        <v>34</v>
      </c>
    </row>
    <row r="4" spans="1:9" ht="19" x14ac:dyDescent="0.25">
      <c r="A4" s="14"/>
      <c r="B4" s="67"/>
      <c r="C4" s="71"/>
      <c r="D4" s="149">
        <v>0</v>
      </c>
      <c r="E4" s="151">
        <f>B4</f>
        <v>0</v>
      </c>
      <c r="F4" s="152">
        <f>C4</f>
        <v>0</v>
      </c>
      <c r="G4" s="153" t="e">
        <f>VLOOKUP("Capital Expenses",'Projected Events'!$AA$3:$AO$22,'Projected Events'!$AB$1,0)</f>
        <v>#REF!</v>
      </c>
      <c r="H4" s="152">
        <f>IF('General Information'!K$2="Yes",E4*F4*IF(G4=0,1,IF(G4=1,0.8,IF(G4=2,0.75,IF(G4=3,0.7,IF(G4=4,0.5,IF(G4=5,0.35,IF(G4=6,0.2,error))))))),0)</f>
        <v>0</v>
      </c>
      <c r="I4" s="17"/>
    </row>
    <row r="5" spans="1:9" ht="19" x14ac:dyDescent="0.25">
      <c r="A5" s="14"/>
      <c r="B5" s="67"/>
      <c r="C5" s="71"/>
      <c r="D5" s="149">
        <f t="shared" ref="D5:D13" si="0">B5*C5</f>
        <v>0</v>
      </c>
      <c r="E5" s="151">
        <f t="shared" ref="E5:E13" si="1">B5</f>
        <v>0</v>
      </c>
      <c r="F5" s="152">
        <f t="shared" ref="F5:F13" si="2">C5</f>
        <v>0</v>
      </c>
      <c r="G5" s="153" t="e">
        <f>VLOOKUP("Capital Expenses",'Projected Events'!$AA$3:$AO$22,'Projected Events'!$AB$1,0)</f>
        <v>#REF!</v>
      </c>
      <c r="H5" s="152">
        <f>IF('General Information'!K$2="Yes",E5*F5*IF(G5=0,1,IF(G5=1,0.8,IF(G5=2,0.75,IF(G5=3,0.7,IF(G5=4,0.5,IF(G5=5,0.35,IF(G5=6,0.2,error))))))),0)</f>
        <v>0</v>
      </c>
      <c r="I5" s="17"/>
    </row>
    <row r="6" spans="1:9" ht="19" x14ac:dyDescent="0.25">
      <c r="A6" s="14"/>
      <c r="B6" s="67"/>
      <c r="C6" s="71"/>
      <c r="D6" s="149">
        <v>0</v>
      </c>
      <c r="E6" s="151">
        <f t="shared" si="1"/>
        <v>0</v>
      </c>
      <c r="F6" s="152">
        <f t="shared" si="2"/>
        <v>0</v>
      </c>
      <c r="G6" s="153" t="e">
        <f>VLOOKUP("Capital Expenses",'Projected Events'!$AA$3:$AO$22,'Projected Events'!$AB$1,0)</f>
        <v>#REF!</v>
      </c>
      <c r="H6" s="152">
        <f>IF('General Information'!K$2="Yes",E6*F6*IF(G6=0,1,IF(G6=1,0.8,IF(G6=2,0.75,IF(G6=3,0.7,IF(G6=4,0.5,IF(G6=5,0.35,IF(G6=6,0.2,error))))))),0)</f>
        <v>0</v>
      </c>
      <c r="I6" s="17"/>
    </row>
    <row r="7" spans="1:9" ht="19" x14ac:dyDescent="0.25">
      <c r="A7" s="14"/>
      <c r="B7" s="67"/>
      <c r="C7" s="71"/>
      <c r="D7" s="149">
        <v>0</v>
      </c>
      <c r="E7" s="151">
        <f t="shared" si="1"/>
        <v>0</v>
      </c>
      <c r="F7" s="152">
        <f t="shared" si="2"/>
        <v>0</v>
      </c>
      <c r="G7" s="153" t="e">
        <f>VLOOKUP("Capital Expenses",'Projected Events'!$AA$3:$AO$22,'Projected Events'!$AB$1,0)</f>
        <v>#REF!</v>
      </c>
      <c r="H7" s="152">
        <f>IF('General Information'!K$2="Yes",E7*F7*IF(G7=0,1,IF(G7=1,0.8,IF(G7=2,0.75,IF(G7=3,0.7,IF(G7=4,0.5,IF(G7=5,0.35,IF(G7=6,0.2,error))))))),0)</f>
        <v>0</v>
      </c>
      <c r="I7" s="17"/>
    </row>
    <row r="8" spans="1:9" ht="19" x14ac:dyDescent="0.25">
      <c r="A8" s="14"/>
      <c r="B8" s="67"/>
      <c r="C8" s="71"/>
      <c r="D8" s="149">
        <f t="shared" si="0"/>
        <v>0</v>
      </c>
      <c r="E8" s="151">
        <f t="shared" si="1"/>
        <v>0</v>
      </c>
      <c r="F8" s="152">
        <f t="shared" si="2"/>
        <v>0</v>
      </c>
      <c r="G8" s="153" t="e">
        <f>VLOOKUP("Capital Expenses",'Projected Events'!$AA$3:$AO$22,'Projected Events'!$AB$1,0)</f>
        <v>#REF!</v>
      </c>
      <c r="H8" s="152">
        <f>IF('General Information'!K$2="Yes",E8*F8*IF(G8=0,1,IF(G8=1,0.8,IF(G8=2,0.75,IF(G8=3,0.7,IF(G8=4,0.5,IF(G8=5,0.35,IF(G8=6,0.2,error))))))),0)</f>
        <v>0</v>
      </c>
      <c r="I8" s="17"/>
    </row>
    <row r="9" spans="1:9" ht="19" x14ac:dyDescent="0.25">
      <c r="A9" s="14"/>
      <c r="B9" s="67"/>
      <c r="C9" s="71"/>
      <c r="D9" s="149">
        <f t="shared" si="0"/>
        <v>0</v>
      </c>
      <c r="E9" s="151">
        <f t="shared" si="1"/>
        <v>0</v>
      </c>
      <c r="F9" s="152">
        <f t="shared" si="2"/>
        <v>0</v>
      </c>
      <c r="G9" s="153" t="e">
        <f>VLOOKUP("Capital Expenses",'Projected Events'!$AA$3:$AO$22,'Projected Events'!$AB$1,0)</f>
        <v>#REF!</v>
      </c>
      <c r="H9" s="152">
        <f>IF('General Information'!K$2="Yes",E9*F9*IF(G9=0,1,IF(G9=1,0.8,IF(G9=2,0.75,IF(G9=3,0.7,IF(G9=4,0.5,IF(G9=5,0.35,IF(G9=6,0.2,error))))))),0)</f>
        <v>0</v>
      </c>
      <c r="I9" s="17"/>
    </row>
    <row r="10" spans="1:9" ht="19" x14ac:dyDescent="0.25">
      <c r="A10" s="14"/>
      <c r="B10" s="67"/>
      <c r="C10" s="71"/>
      <c r="D10" s="149">
        <f t="shared" si="0"/>
        <v>0</v>
      </c>
      <c r="E10" s="151">
        <f t="shared" si="1"/>
        <v>0</v>
      </c>
      <c r="F10" s="152">
        <f t="shared" si="2"/>
        <v>0</v>
      </c>
      <c r="G10" s="153" t="e">
        <f>VLOOKUP("Capital Expenses",'Projected Events'!$AA$3:$AO$22,'Projected Events'!$AB$1,0)</f>
        <v>#REF!</v>
      </c>
      <c r="H10" s="152">
        <f>IF('General Information'!K$2="Yes",E10*F10*IF(G10=0,1,IF(G10=1,0.8,IF(G10=2,0.75,IF(G10=3,0.7,IF(G10=4,0.5,IF(G10=5,0.35,IF(G10=6,0.2,error))))))),0)</f>
        <v>0</v>
      </c>
      <c r="I10" s="17"/>
    </row>
    <row r="11" spans="1:9" ht="19" x14ac:dyDescent="0.25">
      <c r="A11" s="14"/>
      <c r="B11" s="67"/>
      <c r="C11" s="71"/>
      <c r="D11" s="149">
        <f t="shared" si="0"/>
        <v>0</v>
      </c>
      <c r="E11" s="151">
        <f t="shared" si="1"/>
        <v>0</v>
      </c>
      <c r="F11" s="152">
        <f t="shared" si="2"/>
        <v>0</v>
      </c>
      <c r="G11" s="153" t="e">
        <f>VLOOKUP("Capital Expenses",'Projected Events'!$AA$3:$AO$22,'Projected Events'!$AB$1,0)</f>
        <v>#REF!</v>
      </c>
      <c r="H11" s="152">
        <f>IF('General Information'!K$2="Yes",E11*F11*IF(G11=0,1,IF(G11=1,0.8,IF(G11=2,0.75,IF(G11=3,0.7,IF(G11=4,0.5,IF(G11=5,0.35,IF(G11=6,0.2,error))))))),0)</f>
        <v>0</v>
      </c>
      <c r="I11" s="17"/>
    </row>
    <row r="12" spans="1:9" ht="19" x14ac:dyDescent="0.25">
      <c r="A12" s="14"/>
      <c r="B12" s="67"/>
      <c r="C12" s="71"/>
      <c r="D12" s="149">
        <f t="shared" si="0"/>
        <v>0</v>
      </c>
      <c r="E12" s="151">
        <f t="shared" si="1"/>
        <v>0</v>
      </c>
      <c r="F12" s="152">
        <f t="shared" si="2"/>
        <v>0</v>
      </c>
      <c r="G12" s="153" t="e">
        <f>VLOOKUP("Capital Expenses",'Projected Events'!$AA$3:$AO$22,'Projected Events'!$AB$1,0)</f>
        <v>#REF!</v>
      </c>
      <c r="H12" s="152">
        <f>IF('General Information'!K$2="Yes",E12*F12*IF(G12=0,1,IF(G12=1,0.8,IF(G12=2,0.75,IF(G12=3,0.7,IF(G12=4,0.5,IF(G12=5,0.35,IF(G12=6,0.2,error))))))),0)</f>
        <v>0</v>
      </c>
      <c r="I12" s="17"/>
    </row>
    <row r="13" spans="1:9" ht="20" thickBot="1" x14ac:dyDescent="0.3">
      <c r="A13" s="15"/>
      <c r="B13" s="68"/>
      <c r="C13" s="70"/>
      <c r="D13" s="149">
        <f t="shared" si="0"/>
        <v>0</v>
      </c>
      <c r="E13" s="151">
        <f t="shared" si="1"/>
        <v>0</v>
      </c>
      <c r="F13" s="152">
        <f t="shared" si="2"/>
        <v>0</v>
      </c>
      <c r="G13" s="153" t="e">
        <f>VLOOKUP("Capital Expenses",'Projected Events'!$AA$3:$AO$22,'Projected Events'!$AB$1,0)</f>
        <v>#REF!</v>
      </c>
      <c r="H13" s="152">
        <f>IF('General Information'!K$2="Yes",E13*F13*IF(G13=0,1,IF(G13=1,0.8,IF(G13=2,0.75,IF(G13=3,0.7,IF(G13=4,0.5,IF(G13=5,0.35,IF(G13=6,0.2,error))))))),0)</f>
        <v>0</v>
      </c>
      <c r="I13" s="19"/>
    </row>
    <row r="14" spans="1:9" ht="20" thickBot="1" x14ac:dyDescent="0.3">
      <c r="A14" s="62"/>
      <c r="B14" s="62"/>
      <c r="C14" s="62"/>
      <c r="D14" s="62"/>
      <c r="E14" s="62"/>
      <c r="F14" s="62"/>
      <c r="G14" s="62"/>
      <c r="H14" s="62"/>
      <c r="I14" s="26"/>
    </row>
    <row r="15" spans="1:9" ht="20" customHeight="1" thickBot="1" x14ac:dyDescent="0.3">
      <c r="A15" s="422" t="s">
        <v>32</v>
      </c>
      <c r="B15" s="423"/>
      <c r="C15" s="423"/>
      <c r="D15" s="150">
        <f>SUM(D4:D13)</f>
        <v>0</v>
      </c>
      <c r="E15" s="424" t="s">
        <v>33</v>
      </c>
      <c r="F15" s="425"/>
      <c r="G15" s="426"/>
      <c r="H15" s="154">
        <f>SUM(H4:H13)</f>
        <v>0</v>
      </c>
      <c r="I15" s="26"/>
    </row>
    <row r="16" spans="1:9" ht="16" thickBot="1" x14ac:dyDescent="0.25">
      <c r="A16" s="26"/>
      <c r="B16" s="26"/>
      <c r="C16" s="26"/>
      <c r="D16" s="26"/>
      <c r="E16" s="26"/>
      <c r="F16" s="26"/>
      <c r="G16" s="26"/>
      <c r="H16" s="26"/>
      <c r="I16" s="26"/>
    </row>
    <row r="17" spans="1:9" ht="53" thickBot="1" x14ac:dyDescent="0.75">
      <c r="A17" s="419" t="s">
        <v>201</v>
      </c>
      <c r="B17" s="420"/>
      <c r="C17" s="420"/>
      <c r="D17" s="420"/>
      <c r="E17" s="420"/>
      <c r="F17" s="420"/>
      <c r="G17" s="420"/>
      <c r="H17" s="420"/>
      <c r="I17" s="421"/>
    </row>
    <row r="18" spans="1:9" x14ac:dyDescent="0.2">
      <c r="A18" s="410" t="s">
        <v>208</v>
      </c>
      <c r="B18" s="411"/>
      <c r="C18" s="411"/>
      <c r="D18" s="411"/>
      <c r="E18" s="411"/>
      <c r="F18" s="411"/>
      <c r="G18" s="411"/>
      <c r="H18" s="411"/>
      <c r="I18" s="412"/>
    </row>
    <row r="19" spans="1:9" ht="15" customHeight="1" x14ac:dyDescent="0.2">
      <c r="A19" s="413"/>
      <c r="B19" s="414"/>
      <c r="C19" s="414"/>
      <c r="D19" s="414"/>
      <c r="E19" s="414"/>
      <c r="F19" s="414"/>
      <c r="G19" s="414"/>
      <c r="H19" s="414"/>
      <c r="I19" s="415"/>
    </row>
    <row r="20" spans="1:9" ht="16" thickBot="1" x14ac:dyDescent="0.25">
      <c r="A20" s="416"/>
      <c r="B20" s="417"/>
      <c r="C20" s="417"/>
      <c r="D20" s="417"/>
      <c r="E20" s="417"/>
      <c r="F20" s="417"/>
      <c r="G20" s="417"/>
      <c r="H20" s="417"/>
      <c r="I20" s="418"/>
    </row>
  </sheetData>
  <sheetProtection algorithmName="SHA-512" hashValue="vhhIxB04EL4n/ugXcBhkbgE//XwEsFeA1r3jq2Hi/BPtx4k2U8mxyyO663OA5bQu6u0nU0mLuM9Oe2vIn0X4JA==" saltValue="WAhX5A316/8uCZceLgMwVw==" spinCount="100000" sheet="1" selectLockedCells="1"/>
  <mergeCells count="6">
    <mergeCell ref="A18:I20"/>
    <mergeCell ref="A1:I1"/>
    <mergeCell ref="A15:C15"/>
    <mergeCell ref="A17:I17"/>
    <mergeCell ref="E15:G15"/>
    <mergeCell ref="A2:I2"/>
  </mergeCells>
  <dataValidations count="2">
    <dataValidation type="decimal" allowBlank="1" showInputMessage="1" showErrorMessage="1" sqref="H15 D15 C4:D13 F4:F13 H4:H13" xr:uid="{00000000-0002-0000-0800-000000000000}">
      <formula1>-99999</formula1>
      <formula2>99999</formula2>
    </dataValidation>
    <dataValidation type="whole" allowBlank="1" showInputMessage="1" showErrorMessage="1" sqref="E4:E13 B4:B13" xr:uid="{00000000-0002-0000-0800-000001000000}">
      <formula1>-99999</formula1>
      <formula2>99999</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13</vt:i4>
      </vt:variant>
    </vt:vector>
  </HeadingPairs>
  <TitlesOfParts>
    <vt:vector size="13" baseType="lpstr">
      <vt:lpstr>General Information</vt:lpstr>
      <vt:lpstr>Club Report Part 1</vt:lpstr>
      <vt:lpstr>Club Report Part 2</vt:lpstr>
      <vt:lpstr>Club Report Summary</vt:lpstr>
      <vt:lpstr>Projected Events</vt:lpstr>
      <vt:lpstr>Event Summary</vt:lpstr>
      <vt:lpstr>Projected Revenue</vt:lpstr>
      <vt:lpstr>Revenue Summary</vt:lpstr>
      <vt:lpstr>Capital Expenses</vt:lpstr>
      <vt:lpstr>Procedure Checks</vt:lpstr>
      <vt:lpstr>Budget Summary</vt:lpstr>
      <vt:lpstr>Sheet1</vt:lpstr>
      <vt:lpstr>Budget Statistics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Gunning</dc:creator>
  <cp:keywords/>
  <dc:description/>
  <cp:lastModifiedBy>Anna Teerlinck</cp:lastModifiedBy>
  <dcterms:created xsi:type="dcterms:W3CDTF">2017-03-27T10:23:02Z</dcterms:created>
  <dcterms:modified xsi:type="dcterms:W3CDTF">2024-03-12T03:58:30Z</dcterms:modified>
  <cp:category/>
</cp:coreProperties>
</file>